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เปิ้ลพัสดุ (มทร.อีสาน)\ประกวดราคา ปี 2568\ก่อสร้างอาคารปฏิบัติการยานยนต์ไฟฟ้า (EV)\"/>
    </mc:Choice>
  </mc:AlternateContent>
  <bookViews>
    <workbookView xWindow="-28920" yWindow="-75" windowWidth="29040" windowHeight="15720" tabRatio="813" firstSheet="2" activeTab="11"/>
  </bookViews>
  <sheets>
    <sheet name="XXXXXXX" sheetId="16" state="veryHidden" r:id="rId1"/>
    <sheet name="ผ่อง" sheetId="23" state="veryHidden" r:id="rId2"/>
    <sheet name="ปร.6" sheetId="63" r:id="rId3"/>
    <sheet name="ปร.5(ก)" sheetId="62" r:id="rId4"/>
    <sheet name="ปร.5(ข)" sheetId="64" r:id="rId5"/>
    <sheet name="ปร.4(ก)" sheetId="70" r:id="rId6"/>
    <sheet name="ปร.4(ข)" sheetId="77" r:id="rId7"/>
    <sheet name="รายละเอียดค่าใช้จ่ายพิเศษ" sheetId="65" r:id="rId8"/>
    <sheet name="ปร.1" sheetId="7" r:id="rId9"/>
    <sheet name="ปร.2" sheetId="8" r:id="rId10"/>
    <sheet name="ปร.3" sheetId="9" r:id="rId11"/>
    <sheet name="ปร.4 (พ)" sheetId="69" r:id="rId12"/>
  </sheets>
  <externalReferences>
    <externalReference r:id="rId13"/>
    <externalReference r:id="rId14"/>
  </externalReferences>
  <definedNames>
    <definedName name="_day1" localSheetId="11">#REF!</definedName>
    <definedName name="_day1">#REF!</definedName>
    <definedName name="_day10" localSheetId="11">#REF!</definedName>
    <definedName name="_day10">#REF!</definedName>
    <definedName name="_day11" localSheetId="11">#REF!</definedName>
    <definedName name="_day11">#REF!</definedName>
    <definedName name="_day12" localSheetId="11">#REF!</definedName>
    <definedName name="_day12">#REF!</definedName>
    <definedName name="_day13" localSheetId="11">#REF!</definedName>
    <definedName name="_day13">#REF!</definedName>
    <definedName name="_day19" localSheetId="11">#REF!</definedName>
    <definedName name="_day19">#REF!</definedName>
    <definedName name="_day2" localSheetId="11">#REF!</definedName>
    <definedName name="_day2">#REF!</definedName>
    <definedName name="_day3" localSheetId="11">#REF!</definedName>
    <definedName name="_day3">#REF!</definedName>
    <definedName name="_day4" localSheetId="11">#REF!</definedName>
    <definedName name="_day4">#REF!</definedName>
    <definedName name="_day5" localSheetId="11">#REF!</definedName>
    <definedName name="_day5">#REF!</definedName>
    <definedName name="_day6" localSheetId="11">#REF!</definedName>
    <definedName name="_day6">#REF!</definedName>
    <definedName name="_day7" localSheetId="11">#REF!</definedName>
    <definedName name="_day7">#REF!</definedName>
    <definedName name="_day8" localSheetId="11">#REF!</definedName>
    <definedName name="_day8">#REF!</definedName>
    <definedName name="_day9" localSheetId="11">#REF!</definedName>
    <definedName name="_day9">#REF!</definedName>
    <definedName name="cost1" localSheetId="11">#REF!</definedName>
    <definedName name="cost1">#REF!</definedName>
    <definedName name="cost10" localSheetId="11">#REF!</definedName>
    <definedName name="cost10">#REF!</definedName>
    <definedName name="cost11" localSheetId="11">#REF!</definedName>
    <definedName name="cost11">#REF!</definedName>
    <definedName name="cost12" localSheetId="11">#REF!</definedName>
    <definedName name="cost12">#REF!</definedName>
    <definedName name="cost13" localSheetId="11">#REF!</definedName>
    <definedName name="cost13">#REF!</definedName>
    <definedName name="cost2" localSheetId="11">#REF!</definedName>
    <definedName name="cost2">#REF!</definedName>
    <definedName name="cost3" localSheetId="11">#REF!</definedName>
    <definedName name="cost3">#REF!</definedName>
    <definedName name="cost4" localSheetId="11">#REF!</definedName>
    <definedName name="cost4">#REF!</definedName>
    <definedName name="cost5" localSheetId="11">#REF!</definedName>
    <definedName name="cost5">#REF!</definedName>
    <definedName name="cost6" localSheetId="11">#REF!</definedName>
    <definedName name="cost6">#REF!</definedName>
    <definedName name="cost7" localSheetId="11">#REF!</definedName>
    <definedName name="cost7">#REF!</definedName>
    <definedName name="cost8" localSheetId="11">#REF!</definedName>
    <definedName name="cost8">#REF!</definedName>
    <definedName name="cost9" localSheetId="11">#REF!</definedName>
    <definedName name="cost9">#REF!</definedName>
    <definedName name="LLOOO" localSheetId="11">#REF!</definedName>
    <definedName name="LLOOO">#REF!</definedName>
    <definedName name="_xlnm.Print_Area" localSheetId="8">ปร.1!$A$1:$G$41</definedName>
    <definedName name="_xlnm.Print_Area" localSheetId="9">ปร.2!$A$1:$R$24</definedName>
    <definedName name="_xlnm.Print_Area" localSheetId="10">ปร.3!$A$1:$H$41</definedName>
    <definedName name="_xlnm.Print_Area" localSheetId="11">'ปร.4 (พ)'!$A$2:$F$26</definedName>
    <definedName name="_xlnm.Print_Area" localSheetId="5">'ปร.4(ก)'!$A$1:$J$219</definedName>
    <definedName name="_xlnm.Print_Area" localSheetId="3">'ปร.5(ก)'!$A$1:$F$38</definedName>
    <definedName name="_xlnm.Print_Area" localSheetId="4">'ปร.5(ข)'!$A$1:$F$32</definedName>
    <definedName name="_xlnm.Print_Area" localSheetId="2">ปร.6!$A$1:$E$35</definedName>
    <definedName name="_xlnm.Print_Area" localSheetId="7">รายละเอียดค่าใช้จ่ายพิเศษ!$A$1:$K$40</definedName>
    <definedName name="_xlnm.Print_Area">#REF!</definedName>
    <definedName name="PRINT_AREA_MI" localSheetId="11">#REF!</definedName>
    <definedName name="PRINT_AREA_MI">#REF!</definedName>
    <definedName name="_xlnm.Print_Titles" localSheetId="5">'ปร.4(ก)'!$1:$9</definedName>
    <definedName name="_xlnm.Print_Titles" localSheetId="6">'ปร.4(ข)'!$1:$9</definedName>
    <definedName name="กกกกก" localSheetId="11">#REF!</definedName>
    <definedName name="กกกกก">#REF!</definedName>
    <definedName name="งานทั่วไป" localSheetId="11">[1]ภูมิทัศน์!#REF!</definedName>
    <definedName name="งานทั่วไป">[1]ภูมิทัศน์!#REF!</definedName>
    <definedName name="งานบัวเชิงผนัง" localSheetId="11">[1]ภูมิทัศน์!#REF!</definedName>
    <definedName name="งานบัวเชิงผนัง">[1]ภูมิทัศน์!#REF!</definedName>
    <definedName name="งานประตูหน้าต่าง" localSheetId="11">[1]ภูมิทัศน์!#REF!</definedName>
    <definedName name="งานประตูหน้าต่าง">[1]ภูมิทัศน์!#REF!</definedName>
    <definedName name="งานผนัง" localSheetId="11">[1]ภูมิทัศน์!#REF!</definedName>
    <definedName name="งานผนัง">[1]ภูมิทัศน์!#REF!</definedName>
    <definedName name="งานฝ้าเพดาน" localSheetId="11">[1]ภูมิทัศน์!#REF!</definedName>
    <definedName name="งานฝ้าเพดาน">[1]ภูมิทัศน์!#REF!</definedName>
    <definedName name="งานพื้น" localSheetId="11">[1]ภูมิทัศน์!#REF!</definedName>
    <definedName name="งานพื้น">[1]ภูมิทัศน์!#REF!</definedName>
    <definedName name="งานสุขภัณฑ์" localSheetId="11">[1]ภูมิทัศน์!#REF!</definedName>
    <definedName name="งานสุขภัณฑ์">[1]ภูมิทัศน์!#REF!</definedName>
    <definedName name="งานหลังคา" localSheetId="11">[1]ภูมิทัศน์!#REF!</definedName>
    <definedName name="งานหลังคา">[1]ภูมิทัศน์!#REF!</definedName>
    <definedName name="จัดสร้าง" localSheetId="11">#REF!</definedName>
    <definedName name="จัดสร้าง">#REF!</definedName>
    <definedName name="ใช่" localSheetId="11">#REF!</definedName>
    <definedName name="ใช่">#REF!</definedName>
    <definedName name="ดด" localSheetId="11">#REF!</definedName>
    <definedName name="ดด">#REF!</definedName>
    <definedName name="วววววววว" localSheetId="11">#REF!</definedName>
    <definedName name="วววววววว">#REF!</definedName>
    <definedName name="ววววววววว" localSheetId="11">#REF!</definedName>
    <definedName name="ววววววววว">#REF!</definedName>
    <definedName name="ศาลปกครอง" localSheetId="11">#REF!</definedName>
    <definedName name="ศาลปกครอง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" i="70" l="1"/>
  <c r="C67" i="70" l="1"/>
  <c r="C25" i="70"/>
  <c r="F16" i="70"/>
  <c r="F15" i="70"/>
  <c r="H14" i="70"/>
  <c r="F14" i="70"/>
  <c r="I14" i="70" s="1"/>
  <c r="C151" i="70"/>
  <c r="C150" i="70"/>
  <c r="C50" i="70"/>
  <c r="C27" i="70"/>
  <c r="C24" i="70"/>
  <c r="C23" i="70"/>
  <c r="C22" i="70"/>
  <c r="C17" i="70"/>
  <c r="H17" i="70" s="1"/>
  <c r="F17" i="70" l="1"/>
  <c r="I17" i="70" s="1"/>
  <c r="C38" i="70" l="1"/>
  <c r="C37" i="70" s="1"/>
  <c r="C35" i="70"/>
  <c r="C33" i="70"/>
  <c r="C32" i="70"/>
  <c r="C34" i="70"/>
  <c r="H34" i="70" s="1"/>
  <c r="C44" i="70"/>
  <c r="C46" i="70"/>
  <c r="C49" i="70"/>
  <c r="C42" i="70"/>
  <c r="C41" i="70"/>
  <c r="C47" i="70"/>
  <c r="I43" i="70"/>
  <c r="C45" i="70"/>
  <c r="H46" i="70"/>
  <c r="C77" i="70"/>
  <c r="C76" i="70"/>
  <c r="C75" i="70"/>
  <c r="C74" i="70"/>
  <c r="H16" i="70"/>
  <c r="I16" i="70" s="1"/>
  <c r="C56" i="70"/>
  <c r="C55" i="70"/>
  <c r="C54" i="70"/>
  <c r="C53" i="70"/>
  <c r="H173" i="70"/>
  <c r="F173" i="70"/>
  <c r="I173" i="70" s="1"/>
  <c r="H172" i="70"/>
  <c r="F172" i="70"/>
  <c r="H171" i="70"/>
  <c r="F171" i="70"/>
  <c r="H175" i="70"/>
  <c r="F175" i="70"/>
  <c r="H32" i="70" l="1"/>
  <c r="C36" i="70"/>
  <c r="F44" i="70"/>
  <c r="C48" i="70"/>
  <c r="C39" i="70"/>
  <c r="F34" i="70"/>
  <c r="I34" i="70" s="1"/>
  <c r="F32" i="70"/>
  <c r="I32" i="70" s="1"/>
  <c r="H44" i="70"/>
  <c r="I44" i="70" s="1"/>
  <c r="F46" i="70"/>
  <c r="I46" i="70" s="1"/>
  <c r="I172" i="70"/>
  <c r="H15" i="70"/>
  <c r="I15" i="70" s="1"/>
  <c r="C57" i="70"/>
  <c r="I171" i="70"/>
  <c r="I175" i="70"/>
  <c r="H133" i="70"/>
  <c r="F133" i="70"/>
  <c r="H132" i="70"/>
  <c r="F132" i="70"/>
  <c r="I132" i="70" s="1"/>
  <c r="H131" i="70"/>
  <c r="F131" i="70"/>
  <c r="H139" i="70"/>
  <c r="F139" i="70"/>
  <c r="I139" i="70" l="1"/>
  <c r="I133" i="70"/>
  <c r="I131" i="70"/>
  <c r="H140" i="70" l="1"/>
  <c r="F140" i="70"/>
  <c r="H138" i="70"/>
  <c r="F138" i="70"/>
  <c r="H137" i="70"/>
  <c r="F137" i="70"/>
  <c r="H135" i="70"/>
  <c r="F135" i="70"/>
  <c r="H108" i="70"/>
  <c r="F108" i="70"/>
  <c r="H103" i="70"/>
  <c r="F103" i="70"/>
  <c r="H146" i="70"/>
  <c r="F146" i="70"/>
  <c r="I140" i="70" l="1"/>
  <c r="I138" i="70"/>
  <c r="I135" i="70"/>
  <c r="I137" i="70"/>
  <c r="I108" i="70"/>
  <c r="I103" i="70"/>
  <c r="I146" i="70"/>
  <c r="H205" i="70"/>
  <c r="F205" i="70"/>
  <c r="A9" i="64"/>
  <c r="B13" i="63"/>
  <c r="H13" i="77"/>
  <c r="F13" i="77"/>
  <c r="H12" i="77"/>
  <c r="F12" i="77"/>
  <c r="I12" i="77" s="1"/>
  <c r="H11" i="77"/>
  <c r="F11" i="77"/>
  <c r="I11" i="77" s="1"/>
  <c r="A6" i="77"/>
  <c r="A5" i="77"/>
  <c r="A4" i="77"/>
  <c r="A3" i="77"/>
  <c r="A2" i="77"/>
  <c r="B14" i="63"/>
  <c r="H104" i="70"/>
  <c r="F104" i="70"/>
  <c r="F77" i="70"/>
  <c r="I77" i="70" s="1"/>
  <c r="H81" i="70"/>
  <c r="F81" i="70"/>
  <c r="H80" i="70"/>
  <c r="F80" i="70"/>
  <c r="H79" i="70"/>
  <c r="F79" i="70"/>
  <c r="C58" i="70"/>
  <c r="H58" i="70" s="1"/>
  <c r="H60" i="70"/>
  <c r="F60" i="70"/>
  <c r="H59" i="70"/>
  <c r="F59" i="70"/>
  <c r="H62" i="70"/>
  <c r="F62" i="70"/>
  <c r="F76" i="70"/>
  <c r="I76" i="70" s="1"/>
  <c r="F75" i="70"/>
  <c r="I75" i="70" s="1"/>
  <c r="I73" i="70"/>
  <c r="C65" i="70"/>
  <c r="H65" i="70" s="1"/>
  <c r="C71" i="70"/>
  <c r="F71" i="70" s="1"/>
  <c r="H70" i="70"/>
  <c r="F70" i="70"/>
  <c r="C69" i="70"/>
  <c r="H69" i="70" s="1"/>
  <c r="H68" i="70"/>
  <c r="F68" i="70"/>
  <c r="H67" i="70"/>
  <c r="C64" i="70"/>
  <c r="I63" i="70"/>
  <c r="H64" i="70" l="1"/>
  <c r="C66" i="70"/>
  <c r="I205" i="70"/>
  <c r="I79" i="70"/>
  <c r="I13" i="77"/>
  <c r="I104" i="70"/>
  <c r="H78" i="70"/>
  <c r="F74" i="70"/>
  <c r="I74" i="70" s="1"/>
  <c r="I81" i="70"/>
  <c r="I80" i="70"/>
  <c r="I68" i="70"/>
  <c r="I60" i="70"/>
  <c r="I59" i="70"/>
  <c r="F58" i="70"/>
  <c r="I58" i="70" s="1"/>
  <c r="I70" i="70"/>
  <c r="I62" i="70"/>
  <c r="F78" i="70"/>
  <c r="F65" i="70"/>
  <c r="I65" i="70" s="1"/>
  <c r="H71" i="70"/>
  <c r="I71" i="70" s="1"/>
  <c r="F64" i="70"/>
  <c r="I64" i="70" s="1"/>
  <c r="F67" i="70"/>
  <c r="I67" i="70" s="1"/>
  <c r="F69" i="70"/>
  <c r="I69" i="70" s="1"/>
  <c r="H15" i="77" l="1"/>
  <c r="I15" i="77"/>
  <c r="C13" i="64" s="1"/>
  <c r="I78" i="70"/>
  <c r="H66" i="70"/>
  <c r="F66" i="70"/>
  <c r="F15" i="77" l="1"/>
  <c r="I66" i="70"/>
  <c r="H57" i="70" l="1"/>
  <c r="F56" i="70"/>
  <c r="I56" i="70" s="1"/>
  <c r="F55" i="70"/>
  <c r="I55" i="70" s="1"/>
  <c r="F54" i="70"/>
  <c r="I54" i="70" s="1"/>
  <c r="F53" i="70"/>
  <c r="I52" i="70"/>
  <c r="H47" i="70"/>
  <c r="H45" i="70"/>
  <c r="F41" i="70"/>
  <c r="F42" i="70"/>
  <c r="H50" i="70"/>
  <c r="F35" i="70"/>
  <c r="F33" i="70"/>
  <c r="I31" i="70"/>
  <c r="H30" i="70"/>
  <c r="F30" i="70"/>
  <c r="F27" i="70"/>
  <c r="H24" i="70"/>
  <c r="H23" i="70"/>
  <c r="F22" i="70"/>
  <c r="I21" i="70"/>
  <c r="H20" i="70"/>
  <c r="F20" i="70"/>
  <c r="H19" i="70"/>
  <c r="F19" i="70"/>
  <c r="H18" i="70"/>
  <c r="F18" i="70"/>
  <c r="C13" i="70"/>
  <c r="H13" i="70" s="1"/>
  <c r="I13" i="70" s="1"/>
  <c r="H12" i="70"/>
  <c r="F12" i="70"/>
  <c r="I53" i="70" l="1"/>
  <c r="I19" i="70"/>
  <c r="F57" i="70"/>
  <c r="I57" i="70" s="1"/>
  <c r="H41" i="70"/>
  <c r="I41" i="70" s="1"/>
  <c r="H42" i="70"/>
  <c r="I42" i="70" s="1"/>
  <c r="C51" i="70"/>
  <c r="H51" i="70" s="1"/>
  <c r="F45" i="70"/>
  <c r="I45" i="70" s="1"/>
  <c r="F50" i="70"/>
  <c r="I50" i="70" s="1"/>
  <c r="F47" i="70"/>
  <c r="I47" i="70" s="1"/>
  <c r="I30" i="70"/>
  <c r="H33" i="70"/>
  <c r="I33" i="70" s="1"/>
  <c r="I12" i="70"/>
  <c r="H35" i="70"/>
  <c r="I35" i="70" s="1"/>
  <c r="I20" i="70"/>
  <c r="F39" i="70"/>
  <c r="H39" i="70"/>
  <c r="F38" i="70"/>
  <c r="H38" i="70"/>
  <c r="H27" i="70"/>
  <c r="I27" i="70" s="1"/>
  <c r="C28" i="70"/>
  <c r="H28" i="70" s="1"/>
  <c r="C26" i="70"/>
  <c r="H26" i="70" s="1"/>
  <c r="F24" i="70"/>
  <c r="I24" i="70" s="1"/>
  <c r="H22" i="70"/>
  <c r="I22" i="70" s="1"/>
  <c r="I18" i="70"/>
  <c r="F23" i="70"/>
  <c r="I23" i="70" s="1"/>
  <c r="F51" i="70" l="1"/>
  <c r="I51" i="70" s="1"/>
  <c r="H48" i="70"/>
  <c r="F48" i="70"/>
  <c r="H49" i="70"/>
  <c r="F49" i="70"/>
  <c r="F37" i="70"/>
  <c r="H37" i="70"/>
  <c r="H36" i="70"/>
  <c r="F36" i="70"/>
  <c r="I38" i="70"/>
  <c r="I39" i="70"/>
  <c r="F28" i="70"/>
  <c r="I28" i="70" s="1"/>
  <c r="F26" i="70"/>
  <c r="I26" i="70" s="1"/>
  <c r="H25" i="70"/>
  <c r="F25" i="70"/>
  <c r="I25" i="70" l="1"/>
  <c r="I49" i="70"/>
  <c r="I48" i="70"/>
  <c r="I36" i="70"/>
  <c r="I37" i="70"/>
  <c r="H200" i="70" l="1"/>
  <c r="H201" i="70"/>
  <c r="H202" i="70"/>
  <c r="H199" i="70"/>
  <c r="F200" i="70"/>
  <c r="F201" i="70"/>
  <c r="F199" i="70"/>
  <c r="H193" i="70"/>
  <c r="H194" i="70"/>
  <c r="H195" i="70"/>
  <c r="H196" i="70"/>
  <c r="H192" i="70"/>
  <c r="F193" i="70"/>
  <c r="F194" i="70"/>
  <c r="F195" i="70"/>
  <c r="F192" i="70"/>
  <c r="H187" i="70"/>
  <c r="H188" i="70"/>
  <c r="H189" i="70"/>
  <c r="H186" i="70"/>
  <c r="F187" i="70"/>
  <c r="F188" i="70"/>
  <c r="F189" i="70"/>
  <c r="F186" i="70"/>
  <c r="H179" i="70"/>
  <c r="H180" i="70"/>
  <c r="H181" i="70"/>
  <c r="H182" i="70"/>
  <c r="H183" i="70"/>
  <c r="H178" i="70"/>
  <c r="H184" i="70" s="1"/>
  <c r="F179" i="70"/>
  <c r="F180" i="70"/>
  <c r="F181" i="70"/>
  <c r="F182" i="70"/>
  <c r="F183" i="70"/>
  <c r="F184" i="70"/>
  <c r="F178" i="70"/>
  <c r="H174" i="70"/>
  <c r="F174" i="70"/>
  <c r="H170" i="70"/>
  <c r="F170" i="70"/>
  <c r="H168" i="70"/>
  <c r="F168" i="70"/>
  <c r="H167" i="70"/>
  <c r="F167" i="70"/>
  <c r="H165" i="70"/>
  <c r="F165" i="70"/>
  <c r="H164" i="70"/>
  <c r="F164" i="70"/>
  <c r="H163" i="70"/>
  <c r="F163" i="70"/>
  <c r="H162" i="70"/>
  <c r="F162" i="70"/>
  <c r="H160" i="70"/>
  <c r="F160" i="70"/>
  <c r="H159" i="70"/>
  <c r="F159" i="70"/>
  <c r="H157" i="70"/>
  <c r="F157" i="70"/>
  <c r="H156" i="70"/>
  <c r="F156" i="70"/>
  <c r="H155" i="70"/>
  <c r="F155" i="70"/>
  <c r="H151" i="70"/>
  <c r="H152" i="70"/>
  <c r="H153" i="70"/>
  <c r="H150" i="70"/>
  <c r="F151" i="70"/>
  <c r="F152" i="70"/>
  <c r="F153" i="70"/>
  <c r="F150" i="70"/>
  <c r="H147" i="70"/>
  <c r="F147" i="70"/>
  <c r="H143" i="70"/>
  <c r="H144" i="70"/>
  <c r="H142" i="70"/>
  <c r="F143" i="70"/>
  <c r="F144" i="70"/>
  <c r="F142" i="70"/>
  <c r="H134" i="70"/>
  <c r="H136" i="70"/>
  <c r="H130" i="70"/>
  <c r="F134" i="70"/>
  <c r="F136" i="70"/>
  <c r="F130" i="70"/>
  <c r="F115" i="70"/>
  <c r="H115" i="70"/>
  <c r="F116" i="70"/>
  <c r="H116" i="70"/>
  <c r="F117" i="70"/>
  <c r="H117" i="70"/>
  <c r="F118" i="70"/>
  <c r="H118" i="70"/>
  <c r="F119" i="70"/>
  <c r="H119" i="70"/>
  <c r="F120" i="70"/>
  <c r="H120" i="70"/>
  <c r="F121" i="70"/>
  <c r="H121" i="70"/>
  <c r="F122" i="70"/>
  <c r="H122" i="70"/>
  <c r="F123" i="70"/>
  <c r="H123" i="70"/>
  <c r="F124" i="70"/>
  <c r="H124" i="70"/>
  <c r="F125" i="70"/>
  <c r="H125" i="70"/>
  <c r="F126" i="70"/>
  <c r="H126" i="70"/>
  <c r="F127" i="70"/>
  <c r="H127" i="70"/>
  <c r="F128" i="70"/>
  <c r="H128" i="70"/>
  <c r="H114" i="70"/>
  <c r="F114" i="70"/>
  <c r="H112" i="70"/>
  <c r="H110" i="70"/>
  <c r="H111" i="70"/>
  <c r="H109" i="70"/>
  <c r="F110" i="70"/>
  <c r="F111" i="70"/>
  <c r="F112" i="70"/>
  <c r="F109" i="70"/>
  <c r="H101" i="70"/>
  <c r="H102" i="70"/>
  <c r="H105" i="70"/>
  <c r="H106" i="70"/>
  <c r="F101" i="70"/>
  <c r="F102" i="70"/>
  <c r="F105" i="70"/>
  <c r="F106" i="70"/>
  <c r="H100" i="70"/>
  <c r="F100" i="70"/>
  <c r="F202" i="70" l="1"/>
  <c r="I202" i="70" s="1"/>
  <c r="F203" i="70"/>
  <c r="F196" i="70"/>
  <c r="I199" i="70"/>
  <c r="I200" i="70"/>
  <c r="H203" i="70"/>
  <c r="I179" i="70"/>
  <c r="I194" i="70"/>
  <c r="I155" i="70"/>
  <c r="I159" i="70"/>
  <c r="I201" i="70"/>
  <c r="I153" i="70"/>
  <c r="I150" i="70"/>
  <c r="I192" i="70"/>
  <c r="H190" i="70"/>
  <c r="I195" i="70"/>
  <c r="I193" i="70"/>
  <c r="H197" i="70"/>
  <c r="I186" i="70"/>
  <c r="I189" i="70"/>
  <c r="I188" i="70"/>
  <c r="I187" i="70"/>
  <c r="I180" i="70"/>
  <c r="F190" i="70"/>
  <c r="I116" i="70"/>
  <c r="I178" i="70"/>
  <c r="I184" i="70"/>
  <c r="I183" i="70"/>
  <c r="I182" i="70"/>
  <c r="I181" i="70"/>
  <c r="I142" i="70"/>
  <c r="I162" i="70"/>
  <c r="I144" i="70"/>
  <c r="I117" i="70"/>
  <c r="I151" i="70"/>
  <c r="I160" i="70"/>
  <c r="I125" i="70"/>
  <c r="I165" i="70"/>
  <c r="I168" i="70"/>
  <c r="I174" i="70"/>
  <c r="I170" i="70"/>
  <c r="I167" i="70"/>
  <c r="I143" i="70"/>
  <c r="I163" i="70"/>
  <c r="I120" i="70"/>
  <c r="I115" i="70"/>
  <c r="I164" i="70"/>
  <c r="I157" i="70"/>
  <c r="I118" i="70"/>
  <c r="I136" i="70"/>
  <c r="I134" i="70"/>
  <c r="I152" i="70"/>
  <c r="I156" i="70"/>
  <c r="I121" i="70"/>
  <c r="I130" i="70"/>
  <c r="I147" i="70"/>
  <c r="I119" i="70"/>
  <c r="I123" i="70"/>
  <c r="I128" i="70"/>
  <c r="I127" i="70"/>
  <c r="I126" i="70"/>
  <c r="I122" i="70"/>
  <c r="I105" i="70"/>
  <c r="I106" i="70"/>
  <c r="I124" i="70"/>
  <c r="I114" i="70"/>
  <c r="I100" i="70"/>
  <c r="I110" i="70"/>
  <c r="I112" i="70"/>
  <c r="I111" i="70"/>
  <c r="I109" i="70"/>
  <c r="I101" i="70"/>
  <c r="I102" i="70"/>
  <c r="F197" i="70" l="1"/>
  <c r="I197" i="70" s="1"/>
  <c r="I196" i="70"/>
  <c r="I203" i="70"/>
  <c r="I190" i="70"/>
  <c r="H96" i="70"/>
  <c r="H97" i="70"/>
  <c r="H98" i="70"/>
  <c r="H95" i="70"/>
  <c r="F96" i="70"/>
  <c r="F97" i="70"/>
  <c r="F98" i="70"/>
  <c r="F95" i="70"/>
  <c r="H93" i="70"/>
  <c r="F91" i="70"/>
  <c r="F92" i="70"/>
  <c r="F93" i="70"/>
  <c r="H92" i="70"/>
  <c r="H91" i="70"/>
  <c r="H86" i="70"/>
  <c r="H87" i="70"/>
  <c r="H88" i="70"/>
  <c r="H89" i="70"/>
  <c r="F86" i="70"/>
  <c r="F87" i="70"/>
  <c r="F88" i="70"/>
  <c r="F89" i="70"/>
  <c r="A5" i="70"/>
  <c r="A2" i="70"/>
  <c r="I92" i="70" l="1"/>
  <c r="I91" i="70"/>
  <c r="I93" i="70"/>
  <c r="I98" i="70"/>
  <c r="I97" i="70"/>
  <c r="I96" i="70"/>
  <c r="I95" i="70"/>
  <c r="I88" i="70"/>
  <c r="I87" i="70"/>
  <c r="I86" i="70"/>
  <c r="I89" i="70"/>
  <c r="F85" i="70"/>
  <c r="F207" i="70" s="1"/>
  <c r="H85" i="70" l="1"/>
  <c r="A5" i="64"/>
  <c r="A5" i="62"/>
  <c r="A4" i="62"/>
  <c r="A4" i="70"/>
  <c r="A5" i="63"/>
  <c r="A4" i="63"/>
  <c r="I85" i="70" l="1"/>
  <c r="H207" i="70"/>
  <c r="A7" i="62"/>
  <c r="A7" i="63"/>
  <c r="I207" i="70" l="1"/>
  <c r="C13" i="62" s="1"/>
  <c r="A10" i="65"/>
  <c r="A9" i="65"/>
  <c r="A8" i="65"/>
  <c r="A7" i="65"/>
  <c r="A9" i="7"/>
  <c r="A7" i="7"/>
  <c r="A6" i="7"/>
  <c r="A8" i="8"/>
  <c r="A6" i="8"/>
  <c r="A5" i="8"/>
  <c r="A9" i="9"/>
  <c r="A7" i="9"/>
  <c r="A6" i="9"/>
  <c r="A10" i="69"/>
  <c r="A9" i="69"/>
  <c r="A8" i="69"/>
  <c r="A7" i="69"/>
  <c r="A6" i="70" l="1"/>
  <c r="A3" i="70"/>
  <c r="A9" i="62"/>
  <c r="A3" i="62"/>
  <c r="A7" i="64"/>
  <c r="A4" i="64"/>
  <c r="A3" i="64"/>
  <c r="A9" i="63"/>
  <c r="A6" i="62"/>
  <c r="A8" i="64" l="1"/>
  <c r="E13" i="64" l="1"/>
  <c r="E21" i="64" s="1"/>
  <c r="D14" i="63" s="1"/>
  <c r="E13" i="62" l="1"/>
  <c r="E26" i="62" s="1"/>
  <c r="D13" i="63" l="1"/>
  <c r="D21" i="63" s="1"/>
  <c r="D22" i="63" l="1"/>
  <c r="C23" i="63"/>
  <c r="J24" i="63" l="1"/>
</calcChain>
</file>

<file path=xl/sharedStrings.xml><?xml version="1.0" encoding="utf-8"?>
<sst xmlns="http://schemas.openxmlformats.org/spreadsheetml/2006/main" count="572" uniqueCount="291">
  <si>
    <t>สรุป</t>
  </si>
  <si>
    <t>ค่าแรงงาน</t>
  </si>
  <si>
    <t>นิ้ว</t>
  </si>
  <si>
    <t>คอนกรีต</t>
  </si>
  <si>
    <t>ขนาดหน้าไม้</t>
  </si>
  <si>
    <t xml:space="preserve">แบบเลขที่  </t>
  </si>
  <si>
    <t>ไม้แบบ</t>
  </si>
  <si>
    <t>ไม้ค้ำยัน</t>
  </si>
  <si>
    <t>ค่าก่อสร้าง</t>
  </si>
  <si>
    <t>Factor F</t>
  </si>
  <si>
    <t>จำนวน</t>
  </si>
  <si>
    <t>หน่วย</t>
  </si>
  <si>
    <t>จำนวนเงิน</t>
  </si>
  <si>
    <t>หมายเหตุ</t>
  </si>
  <si>
    <t>ลบ.ม.</t>
  </si>
  <si>
    <t>ตร.ม.</t>
  </si>
  <si>
    <t>6 มม.</t>
  </si>
  <si>
    <t>9 มม.</t>
  </si>
  <si>
    <t>12 มม.</t>
  </si>
  <si>
    <t>15 มม.</t>
  </si>
  <si>
    <t>19 มม.</t>
  </si>
  <si>
    <t>25 มม.</t>
  </si>
  <si>
    <t>16 มม.</t>
  </si>
  <si>
    <t>20 มม.</t>
  </si>
  <si>
    <t>28 มม.</t>
  </si>
  <si>
    <t>ชนิดไม้</t>
  </si>
  <si>
    <t>ความยาว</t>
  </si>
  <si>
    <t>ปริมาตร</t>
  </si>
  <si>
    <t>เมตร</t>
  </si>
  <si>
    <t>ค่าวัสดุและแรงงาน</t>
  </si>
  <si>
    <t>ราคาต่อหน่วย</t>
  </si>
  <si>
    <t xml:space="preserve">                                                                                                                                  </t>
  </si>
  <si>
    <t xml:space="preserve"> ลำดับที่</t>
  </si>
  <si>
    <t>ลำดับที่</t>
  </si>
  <si>
    <t>รายการ</t>
  </si>
  <si>
    <t>ต้น</t>
  </si>
  <si>
    <t>เหล็กเส้นกลมผิวเรียบ/เมตร</t>
  </si>
  <si>
    <t>เหล็กเส้นกลมผิวข้ออ้อย/เมตร</t>
  </si>
  <si>
    <r>
      <t>ฟ</t>
    </r>
    <r>
      <rPr>
        <vertAlign val="superscript"/>
        <sz val="14"/>
        <rFont val="Cordia New"/>
        <family val="2"/>
      </rPr>
      <t>3</t>
    </r>
  </si>
  <si>
    <t xml:space="preserve">                  </t>
  </si>
  <si>
    <t xml:space="preserve"> </t>
  </si>
  <si>
    <t>แบบเลขที่</t>
  </si>
  <si>
    <t>เมื่อวันที่</t>
  </si>
  <si>
    <t>เดือน</t>
  </si>
  <si>
    <t>พ.ศ.</t>
  </si>
  <si>
    <t>หน่วย : บาท</t>
  </si>
  <si>
    <t xml:space="preserve">แบบเลขที่                                                                         </t>
  </si>
  <si>
    <t xml:space="preserve"> แบบ ปร. 5 (ก)</t>
  </si>
  <si>
    <t>รวมค่าก่อสร้าง</t>
  </si>
  <si>
    <t xml:space="preserve"> แบบ ปร. 5 (ข)</t>
  </si>
  <si>
    <t>ภาษี</t>
  </si>
  <si>
    <t>มูลค่าเพิ่ม</t>
  </si>
  <si>
    <t>ค่างาน</t>
  </si>
  <si>
    <t>ค่างานต้นทุน</t>
  </si>
  <si>
    <t>แบบสรุปราคากลางงานก่อสร้างอาคาร</t>
  </si>
  <si>
    <t>ค่าวัสดุ</t>
  </si>
  <si>
    <t>รวม</t>
  </si>
  <si>
    <t>ถอดแบบ/คำนวณราคากลางโดย</t>
  </si>
  <si>
    <t>ต่อหน่วย</t>
  </si>
  <si>
    <t>ราคา</t>
  </si>
  <si>
    <t>แบบฟอร์มการถอดแบบสำรวจรายการและปริมาณงานคอนกรีต ไม้แบบ ไม้ค้ำยัน และเหล็กเสริมคอนกรีต</t>
  </si>
  <si>
    <t>แบบฟอร์มการถอดแบบสำรวจรายการและปริมาณงานไม้</t>
  </si>
  <si>
    <t xml:space="preserve">                              เมื่อวันที่              เดือน                             พ.ศ.</t>
  </si>
  <si>
    <t xml:space="preserve">                  เมื่อวันที่              เดือน                             พ.ศ.</t>
  </si>
  <si>
    <t>(ค่าใช้จ่ายพิเศษตามข้อกำหนดและค่าใช้จ่ายอื่นที่จำเป็นต้องมี)</t>
  </si>
  <si>
    <t>รวมค่าใช้จ่ายพิเศษตามข้อกำหนดฯ ทุกรายการ</t>
  </si>
  <si>
    <t>(ระบุรายการค่าใช้จ่ายพิเศษตามข้อกำหนดฯ)</t>
  </si>
  <si>
    <t>ที่</t>
  </si>
  <si>
    <t>รายการค่าใช้จ่าย</t>
  </si>
  <si>
    <t>รวมค่าใช้จ่าย</t>
  </si>
  <si>
    <t>ค่าภาษีมูลค่าเพิ่ม</t>
  </si>
  <si>
    <t>ค่าใช้จ่ายรวมภาษีมูลค่าเพิ่ม</t>
  </si>
  <si>
    <t>(สำหรับรายการที่มีภาษีมูลค่าเพิ่ม)</t>
  </si>
  <si>
    <t>1. แบบฟอร์มนี้ ผู้มีหน้าที่คำนวณราคากลางสามารถปรับปรุง เปลี่ยนแปลง และปรับใช้ได้ตามความเหมาะสม</t>
  </si>
  <si>
    <t xml:space="preserve">    และสอดคล้องตามข้อมูลข้อเท็จจริงสำหรับค่าใช้จ่ายพิเศษตามข้อกำหนดฯ  แต่ละรายการ</t>
  </si>
  <si>
    <t>2. การคำนวณค่าใช้จ่ายพิเศษตามข้อกำหนดฯ  ให้ผู้มีหน้าที่คำนวณราคากลางคำนวณตามข้อเท็จจริง</t>
  </si>
  <si>
    <t xml:space="preserve">    รายการใดต้องชำระภาษีมูลค่าเพิ่ม ให้รวมค่าภาษีมูลค่าเพิ่มด้วย</t>
  </si>
  <si>
    <t>ค่าใช้จ่ายรวม</t>
  </si>
  <si>
    <t>หน้าที่  ..../....</t>
  </si>
  <si>
    <t>แบบแสดงรายการ ปริมาณงาน และราคา</t>
  </si>
  <si>
    <t>(ค่าก่อสร้าง)</t>
  </si>
  <si>
    <t>แบบฟอร์มการถอดแบบสำรวจรายการ ปริมาณงาน และวัสดุก่อสร้างทั่วไป</t>
  </si>
  <si>
    <t>บาท</t>
  </si>
  <si>
    <t xml:space="preserve">  เงื่อนไขการใช้ตาราง Factor F</t>
  </si>
  <si>
    <t>แบบสรุปค่าก่อสร้าง</t>
  </si>
  <si>
    <t>แบบสรุปค่าครุภัณฑ์จัดซื้อ</t>
  </si>
  <si>
    <t>แบบแสดงการคำนวณและเหตุผลความจำเป็น</t>
  </si>
  <si>
    <t>สำหรับค่าใช้จ่ายพิเศษตามข้อกำหนดฯ</t>
  </si>
  <si>
    <t xml:space="preserve">  -24-</t>
  </si>
  <si>
    <t>รวมค่าก่อสร้างทั้งโครงการ/งานก่อสร้าง</t>
  </si>
  <si>
    <r>
      <t xml:space="preserve">  </t>
    </r>
    <r>
      <rPr>
        <b/>
        <sz val="15"/>
        <color theme="9" tint="-0.249977111117893"/>
        <rFont val="EucrosiaUPC"/>
        <family val="1"/>
      </rPr>
      <t xml:space="preserve">  </t>
    </r>
    <r>
      <rPr>
        <b/>
        <sz val="15"/>
        <color rgb="FFC00000"/>
        <rFont val="EucrosiaUPC"/>
        <family val="1"/>
      </rPr>
      <t>แบบ ปร.1</t>
    </r>
    <r>
      <rPr>
        <b/>
        <sz val="15"/>
        <rFont val="EucrosiaUPC"/>
        <family val="1"/>
        <charset val="222"/>
      </rPr>
      <t xml:space="preserve">   แผ่นที่  ..../.....</t>
    </r>
  </si>
  <si>
    <r>
      <rPr>
        <b/>
        <sz val="15"/>
        <color rgb="FFC00000"/>
        <rFont val="EucrosiaUPC"/>
        <family val="1"/>
      </rPr>
      <t>แบบ ปร.2</t>
    </r>
    <r>
      <rPr>
        <b/>
        <sz val="15"/>
        <rFont val="EucrosiaUPC"/>
        <family val="1"/>
        <charset val="222"/>
      </rPr>
      <t xml:space="preserve">   แผ่นที่  ...../.....</t>
    </r>
  </si>
  <si>
    <r>
      <rPr>
        <b/>
        <sz val="15"/>
        <color rgb="FFC00000"/>
        <rFont val="EucrosiaUPC"/>
        <family val="1"/>
      </rPr>
      <t>แบบ ปร.3</t>
    </r>
    <r>
      <rPr>
        <b/>
        <sz val="15"/>
        <rFont val="EucrosiaUPC"/>
        <family val="1"/>
        <charset val="222"/>
      </rPr>
      <t xml:space="preserve">  แผ่นที่ .... /....</t>
    </r>
  </si>
  <si>
    <t>แบบ ปร. 4 และ ปร. 5  ที่แนบ          มีจำนวน     1     ชุด</t>
  </si>
  <si>
    <t xml:space="preserve">               แบบ ปร.6   แผ่นที่ 1/1</t>
  </si>
  <si>
    <t>เงินล่วงหน้าจ่าย........0...…...%</t>
  </si>
  <si>
    <t>เงินประกันผลงานหัก.....0..….%</t>
  </si>
  <si>
    <t>ภาษีมูลค่าเพิ่ม..........7....……%</t>
  </si>
  <si>
    <t>1.  เหตุผลและความจำเป็นที่ต้องมีค่าใช้จ่ายพิเศษตามข้อกำหนดฯ รายการนี้</t>
  </si>
  <si>
    <t>2.  รายละเอียดการคำนวณ</t>
  </si>
  <si>
    <t xml:space="preserve"> 1.ราคาวัสดก่อสร้างอ้างอิงจาก:</t>
  </si>
  <si>
    <t xml:space="preserve">   ** ราคามาตรฐานที่สำนักงบประมาณหรือหน่วยงานกลางอื่นกำหนด</t>
  </si>
  <si>
    <t xml:space="preserve"> 3.การประมาณราคาทั้งปริมาณและราคาต่อหน่วยเป็นการประมาณซึ่งอาจมีความคลาดเคลื่อน โดยผู้เสนอราคาต้องประมาณการเองอย่างละเอียดและไม่สามารถเรียกร้องได้</t>
  </si>
  <si>
    <t xml:space="preserve">  --</t>
  </si>
  <si>
    <t xml:space="preserve"> --</t>
  </si>
  <si>
    <t xml:space="preserve"> 2.ราคาค่าแรงอ้างอิงจากบัญชีค่าแรง/ดำเนินการ สำหรับการถอดแบบคำนวณราคากลางงานก่อสร้าง กรมบัญชีกลาง ตาม ว135 ลว 3 มีนาคม 2566</t>
  </si>
  <si>
    <t xml:space="preserve">  *** ราคาที่ได้มาจากการสืบราคาจากท้องตลาด</t>
  </si>
  <si>
    <r>
      <t xml:space="preserve"> </t>
    </r>
    <r>
      <rPr>
        <b/>
        <sz val="16"/>
        <color rgb="FFC00000"/>
        <rFont val="TH SarabunPSK"/>
        <family val="2"/>
      </rPr>
      <t xml:space="preserve"> แบบ ปร.4 (พ) </t>
    </r>
    <r>
      <rPr>
        <b/>
        <sz val="16"/>
        <rFont val="TH SarabunPSK"/>
        <family val="2"/>
      </rPr>
      <t xml:space="preserve">  แผ่นที่ ... /....</t>
    </r>
  </si>
  <si>
    <t xml:space="preserve">    * ราคาที่ได้มาจากการคำนวณตามหลักเกณฑ์ที่คณะกรรมการราคากลางกำหนด</t>
  </si>
  <si>
    <t xml:space="preserve">  **** ราคาที่เคยซื้อหรือจ้างครั้งหลังสุดภายในระยะเวลาสองปีงบประมาณ</t>
  </si>
  <si>
    <t xml:space="preserve">  ***** ราคาอื่นใดตามหลักเกณฑ์ วิธีการ หรือแนวทางปฎิบัติของหน่วยงานของรัฐนั้นๆ</t>
  </si>
  <si>
    <t>ดอกเบี้ยเงินกู้..........7.....……%</t>
  </si>
  <si>
    <t>กลุ่มงานที่ 1 /งาน ค่างานก่อสร้าง</t>
  </si>
  <si>
    <t>กลุ่มงานที่ 2 /งาน..ครุภัณฑ์จัดซื้อจัดจ้าง</t>
  </si>
  <si>
    <t>แบบ  ปร. 4     ที่แนบ      มีจำนวน  1  หน้า</t>
  </si>
  <si>
    <t>ราคากลาง</t>
  </si>
  <si>
    <t>(ตัวอักษร)</t>
  </si>
  <si>
    <t>สรุปราคา</t>
  </si>
  <si>
    <t>ชุด</t>
  </si>
  <si>
    <t>หมวดงานสถาปัตยกรรม</t>
  </si>
  <si>
    <t>หลังคา Metal sheet  พร้อมฉนวน PU</t>
  </si>
  <si>
    <t>ครอบข้าง</t>
  </si>
  <si>
    <t>ครอบชนผนัง</t>
  </si>
  <si>
    <t>เชิงชาย</t>
  </si>
  <si>
    <t>ม.</t>
  </si>
  <si>
    <t>งานหลังคา</t>
  </si>
  <si>
    <t>งานพื้นและตกแต่งผิวพื้น</t>
  </si>
  <si>
    <t>งานฝ้าเพดาน</t>
  </si>
  <si>
    <t>ปลูกหญ้านวลน้อย ภายนอกอาคาร</t>
  </si>
  <si>
    <t>งานผนังและงานตกแต่งผนัง</t>
  </si>
  <si>
    <t xml:space="preserve">ผนังคอนกรีตมวลเบาขนาด หนา 7.5 ซม. </t>
  </si>
  <si>
    <t>ผนังฉาบปูนเรียบ</t>
  </si>
  <si>
    <t xml:space="preserve">เสาเอ็นและคานทับหลัง คสล. </t>
  </si>
  <si>
    <t xml:space="preserve">แผงบังแดด Facade แผ่นอลูมิเนียมฉลุลาย พ่นสี (ลาย ,สี ระบุภายหลัง) </t>
  </si>
  <si>
    <t>งานบันไดและราวกันตก</t>
  </si>
  <si>
    <t>งานประตู-หน้าต่าง</t>
  </si>
  <si>
    <t>D1</t>
  </si>
  <si>
    <t>D2</t>
  </si>
  <si>
    <t>D3</t>
  </si>
  <si>
    <t>D4</t>
  </si>
  <si>
    <t>D5</t>
  </si>
  <si>
    <t>D6</t>
  </si>
  <si>
    <t>D7</t>
  </si>
  <si>
    <t>W1</t>
  </si>
  <si>
    <t>W2</t>
  </si>
  <si>
    <t>W3</t>
  </si>
  <si>
    <t>W4</t>
  </si>
  <si>
    <t>W5</t>
  </si>
  <si>
    <t>W6</t>
  </si>
  <si>
    <t>W7</t>
  </si>
  <si>
    <t>W8</t>
  </si>
  <si>
    <t>อ่างล้างหน้า พร้อมอุปกรณ์ครบชุด</t>
  </si>
  <si>
    <t xml:space="preserve">Stop valve </t>
  </si>
  <si>
    <t>งานสุขภัณฑ์และอุปกรณ์ประกอบห้องน้ำ</t>
  </si>
  <si>
    <t>งานทาสี</t>
  </si>
  <si>
    <t>สีทาภายนอก</t>
  </si>
  <si>
    <t>สีทาภายใน</t>
  </si>
  <si>
    <t>สีทาฝ้าเพดาน</t>
  </si>
  <si>
    <t>งานอื่นๆ</t>
  </si>
  <si>
    <t>งาน</t>
  </si>
  <si>
    <t>งานระบบสุขาภิบาล</t>
  </si>
  <si>
    <t>ท่อ PVC ขนาด Dia. 2 นิ้ว (13.5)</t>
  </si>
  <si>
    <t>ท่อ PVC ขนาด Dia. 4 นิ้ว (13.5)</t>
  </si>
  <si>
    <t>อุปกรณ์ยึดและรองรับท่อ</t>
  </si>
  <si>
    <t>อุปกรณ์ข้อต่อ ข้องอ</t>
  </si>
  <si>
    <t>งานระบบท่อระบายน้ำทิ้ง</t>
  </si>
  <si>
    <t>ระบบท่ออากาศ</t>
  </si>
  <si>
    <t>ระบบท่อประปา</t>
  </si>
  <si>
    <t>ท่อ PVC ขนาด Dia. 3/4 นิ้ว (13.5)</t>
  </si>
  <si>
    <t>ท่อ PVC ขนาด Dia. 1 นิ้ว (13.5)</t>
  </si>
  <si>
    <t>ระบบท่อระบายน้ำฝน</t>
  </si>
  <si>
    <t>ระบบสุขาภิบาลภายนอกอาคาร</t>
  </si>
  <si>
    <t>หมวดงานโครงสร้าง</t>
  </si>
  <si>
    <t>หมวดงานระบบไฟฟ้า</t>
  </si>
  <si>
    <t>ตู้โหลดเซนเตอร์</t>
  </si>
  <si>
    <t>ตู้โหลดเซนเตอร์ 80AT/100AF 42 ช่อง</t>
  </si>
  <si>
    <t>Cable</t>
  </si>
  <si>
    <t>IEC-01 4 sqmm</t>
  </si>
  <si>
    <t>IEC-01 2.5 sqmm</t>
  </si>
  <si>
    <t>VCT 4C- 2.5 sqmm (เมนปั๊มน้ำ)</t>
  </si>
  <si>
    <t>VCT3C- 2.5 sqmm (เมนปั๊มน้ำดี,เมนปั๊มน้าเสีย)</t>
  </si>
  <si>
    <t>Accessories</t>
  </si>
  <si>
    <t>Raceways</t>
  </si>
  <si>
    <t>PVC สีขาว dia 1/2"</t>
  </si>
  <si>
    <t>PVC สีขาว dia 1"</t>
  </si>
  <si>
    <t>Flexible Conduit dia 1/2"</t>
  </si>
  <si>
    <t>Lighting Fixture, Switch and Outlet</t>
  </si>
  <si>
    <t xml:space="preserve">Downlight LED </t>
  </si>
  <si>
    <t>One Way Switch 1 Gang</t>
  </si>
  <si>
    <t>Two Way Switch 2 ทาง</t>
  </si>
  <si>
    <t>Simplex Receptacle</t>
  </si>
  <si>
    <t>Duplex Receptacle</t>
  </si>
  <si>
    <t>MATV System</t>
  </si>
  <si>
    <t>Spliter 3 Ways</t>
  </si>
  <si>
    <t>TV Outlet</t>
  </si>
  <si>
    <t>RG-6 Coaxial Cable</t>
  </si>
  <si>
    <t>งานครุภัณฑ์</t>
  </si>
  <si>
    <t>ลิฟท์ยกรถ ขนาด 4.5 ตัน</t>
  </si>
  <si>
    <t>ชุดปั้มลม 2 สูบ 64 ลิตร</t>
  </si>
  <si>
    <t>งานฐานราก</t>
  </si>
  <si>
    <t>กก.</t>
  </si>
  <si>
    <t>ลบ.ฟ.</t>
  </si>
  <si>
    <t xml:space="preserve"> งานตัดเข็ม</t>
  </si>
  <si>
    <t xml:space="preserve"> งานดินขุดและถมกลับ</t>
  </si>
  <si>
    <t xml:space="preserve"> ทรายหยาบ</t>
  </si>
  <si>
    <t xml:space="preserve"> คอนกรีตหยาบ</t>
  </si>
  <si>
    <t xml:space="preserve"> งานคอนกรีตโครงสร้าง 280 Cylinder</t>
  </si>
  <si>
    <t xml:space="preserve"> งานเหล็กเสริมคอนกรีตรวมลวดผูกเหล็ก</t>
  </si>
  <si>
    <t xml:space="preserve">   RB-9 SR24</t>
  </si>
  <si>
    <t xml:space="preserve">   DB-12 SD40</t>
  </si>
  <si>
    <t xml:space="preserve">   DB-16 SD40</t>
  </si>
  <si>
    <t xml:space="preserve">  ลวดผูกเหล็ก</t>
  </si>
  <si>
    <t xml:space="preserve">  ไม้แบบหล่อคอนกรีต</t>
  </si>
  <si>
    <t xml:space="preserve">  ค่าแรงไม้แบบทั่วไป</t>
  </si>
  <si>
    <t xml:space="preserve">  ตะปู</t>
  </si>
  <si>
    <t xml:space="preserve"> งานเสาเข็มเจาะแบบแห้ง ø 0.30ม.x10.00ม.</t>
  </si>
  <si>
    <t>งานเสาและเสาตอม่อ</t>
  </si>
  <si>
    <t>งานคานเหล็กและคาน คสล.</t>
  </si>
  <si>
    <t xml:space="preserve"> งานเหล็กรูปพรรณ</t>
  </si>
  <si>
    <t xml:space="preserve"> - งานเชื่อมเหล็กรูปพรรณ</t>
  </si>
  <si>
    <t xml:space="preserve"> - เหล็ก HB 194x150x6x9 mm. (น้ำหนัก 183.60kg./ท่อน)</t>
  </si>
  <si>
    <t xml:space="preserve"> - เหล็ก HB 200x200x10x16 mm. (น้ำหนัก 394.20kg./ท่อน)</t>
  </si>
  <si>
    <t xml:space="preserve"> - เหล็ก HB 294x200x8x12 mm. (น้ำหนัก 340.80kg./ท่อน)</t>
  </si>
  <si>
    <t xml:space="preserve"> - เหล็ก HB 400x200x8x13 mm. (น้ำหนัก 396.00kg./ท่อน)</t>
  </si>
  <si>
    <t>งานพื้นคอนกรีต และบันได คสล.</t>
  </si>
  <si>
    <t xml:space="preserve"> งานเหล็กเสริมรวมลวดผูกเหล็ก</t>
  </si>
  <si>
    <t xml:space="preserve"> ลวดผูกเหล็ก</t>
  </si>
  <si>
    <t xml:space="preserve"> ไม้แบบหล่อคอนกรีต</t>
  </si>
  <si>
    <t xml:space="preserve"> ค่าแรงไม้แบบทั่วไป</t>
  </si>
  <si>
    <t xml:space="preserve"> ตะปู</t>
  </si>
  <si>
    <t xml:space="preserve"> เหล็กตะแกรง 4mm.@0.20 m.</t>
  </si>
  <si>
    <t xml:space="preserve"> แผ่นพื้นสำเร็จรูปชนิดกลวง หนา 10 ซ.ม. LL 400 กก./ตร.ม.</t>
  </si>
  <si>
    <t xml:space="preserve"> คอนกรีตโครงสร้าง 280 Cylinde ( Topping )</t>
  </si>
  <si>
    <t>งานโครงสร้างหลังคา</t>
  </si>
  <si>
    <t xml:space="preserve"> J-Bolt M12x0.30m.</t>
  </si>
  <si>
    <t>ตัว</t>
  </si>
  <si>
    <t xml:space="preserve"> Steel Plate200x200x8 mm.</t>
  </si>
  <si>
    <t>แผ่น</t>
  </si>
  <si>
    <t xml:space="preserve"> Non shrink mortar </t>
  </si>
  <si>
    <t>ถุง</t>
  </si>
  <si>
    <t xml:space="preserve"> J-Bolt M16x0.50m.</t>
  </si>
  <si>
    <t xml:space="preserve"> Steel Plate300x300x10 mm.</t>
  </si>
  <si>
    <t xml:space="preserve"> - ท่อเหล็กกล่อง 6"x6"x4.5mm. (น้ำหนัก 120.90kg./ท่อน)</t>
  </si>
  <si>
    <t xml:space="preserve"> - ท่อเหล็กกล่อง 3"x1 3/4"x2.3mm. (น้ำหนัก 22.50kg./ท่อน)</t>
  </si>
  <si>
    <t xml:space="preserve"> - ท่อเหล็กกล่อง 6"x3"x3.2mm. (น้ำหนัก 60.00kg./ท่อน)</t>
  </si>
  <si>
    <t xml:space="preserve"> - ท่อเหล็กกล่อง 8"x4"x4.5mm. (น้ำหนัก 112.70kg./ท่อน)</t>
  </si>
  <si>
    <t>F1 พื้น คสล. ทำผิวขัดมัน</t>
  </si>
  <si>
    <t xml:space="preserve">F2 พื้นปูกระเบื้องแกรนิตโต้ ขนาด 24"x24" ชนิดกันลื่น </t>
  </si>
  <si>
    <t>F3 พื้น คสล. ทำผิว Floor Hardener โรยผง 5 กิโลกรัม/ตารางเมตร</t>
  </si>
  <si>
    <t xml:space="preserve">F4 พื้นปูกระเบื้องลายไม้ ชนิดกันลื่นภายนอกอาคาร ขนาด 20x120 ซม. </t>
  </si>
  <si>
    <t xml:space="preserve">C2 ฝ้ายิปซั่มบอร์ด ชนิดทนความชื้นหรือเทียบเท่า หนา 9 mm. ชนิดขอบลาด 
ฉาบเรียบ ทาสีพลาสติก โครงคร่าวโลหะสำเร็จรูป </t>
  </si>
  <si>
    <t xml:space="preserve">C1 ฝ้ายิปซั่มบอร์ด หรือเทียบเท่า หนา 9 mm. ชนิดขอบลาด ฉาบเรียบ 
ทาสีพลาสติก โครงคร่าวโลหะสำเร็จรูป </t>
  </si>
  <si>
    <t xml:space="preserve">C3 ฝ้าเพดานไม้ระแนง หน้า 3 นิ้ว ผิวลายเสี้ยนไม้ ขอบวี (สีระบุภายหลัง) 
โครงคร่าวโลหะสำเร็จรูป </t>
  </si>
  <si>
    <t>รางระบายน้ำสแตนเลส กว้าง 4 นิ้ว</t>
  </si>
  <si>
    <t>งานป้ายภายนอกอาคาร พร้อมติดตั้ง</t>
  </si>
  <si>
    <t xml:space="preserve">W5 กรุกระเบื้องเซรามิค ขนาด 300x300 มม. (ลาย ,สี ระบุภายหลัง) </t>
  </si>
  <si>
    <t>W3 ผนัง Sandwich Panel / เหล็กหนา 0.35 มม. หน้า-หลัง  PU Foam หนา 50 มม.</t>
  </si>
  <si>
    <t>W4 ผนังตาข่ายเหล็กถัก  โครงคร่าวเหล็กกล่อง 2"x4"x2.0 มม.</t>
  </si>
  <si>
    <t xml:space="preserve">ลูกนอนบันได ไม้เทียม ขนาด 30X120X2.5 ซม. ทำสี (สี ระบุภายหลัง) </t>
  </si>
  <si>
    <t xml:space="preserve">ชานพักบันได ไม้เทียม ขนาด 2.70 x 1.20 ม. ทำสี (สี ระบุภายหลัง) </t>
  </si>
  <si>
    <t xml:space="preserve">ราวกันตกบันไดเหล็ก พ่นสี (สี ระบุภายหลัง) </t>
  </si>
  <si>
    <t xml:space="preserve">บันได ระเบียงภายนอก ทำสี (สี ระบุภายหลัง) </t>
  </si>
  <si>
    <t xml:space="preserve">ราวกันตก ระเบียงภายนอก พ่นสี (สี ระบุภายหลัง) </t>
  </si>
  <si>
    <t>สุขภัณฑ์แบบชิ้นเดียว ใช้น้ำ 3/4.8 ลิตร พร้อมอุปกรณ์ครบชุด</t>
  </si>
  <si>
    <t>โถปัสสาวะชาย พร้อมฟลัชวาล์ว พร้อมอุปกรณ์ครบชุด</t>
  </si>
  <si>
    <t>แผงกั้นที่โถปัสสาวะ</t>
  </si>
  <si>
    <t>สายฉีดชำระ สแตนเลส</t>
  </si>
  <si>
    <t>ก๊อกอ่างล้างหน้า แบบกดหยุดอัตโนมัติ</t>
  </si>
  <si>
    <t>เคาเตอร์อ่างล้างหน้า Top หินแกรนิต</t>
  </si>
  <si>
    <t>ที่ใส่กระดาษชำระ สแตนเลส</t>
  </si>
  <si>
    <t>ตะแกรงดักกลิ่นแบบเหลี่ยม 4"</t>
  </si>
  <si>
    <t>กระจกเงาเจียรปลี ขนาด 0.60 X 0.80m.</t>
  </si>
  <si>
    <t>บ่อพัก คสล. สำเร็จรูปพร้อมฝาบ่อ สำหรับ ท่อ 0.30 ม</t>
  </si>
  <si>
    <t>ท่อใยหินระบายน้ำ 8 นิ้ว</t>
  </si>
  <si>
    <t>ถังบำบัดน้ำเสียสำเร็จรูป 2000 ลิตร พร้อมติดตั้ง</t>
  </si>
  <si>
    <t>ฐานรองรับถังบำบัดน้ำเสีย ตามมาตรฐานผู้ผลิต</t>
  </si>
  <si>
    <t>ถัง</t>
  </si>
  <si>
    <t>ถังเก็บน้ำบนดิน 3,000 ลิตร GRANITO</t>
  </si>
  <si>
    <t>เครื่อง</t>
  </si>
  <si>
    <t>ปั๊มน้ำอัตโนมัติแรงดันคงที่ 250W</t>
  </si>
  <si>
    <t xml:space="preserve"> งานทดสอบ Boring Test</t>
  </si>
  <si>
    <t>จุด</t>
  </si>
  <si>
    <t xml:space="preserve"> งานทดสอบ Dynamic Load Test</t>
  </si>
  <si>
    <t xml:space="preserve"> งานทดสอบ Seismic Integrity Test</t>
  </si>
  <si>
    <t xml:space="preserve">   RB-6 SR24</t>
  </si>
  <si>
    <t>ท่อ PVC ขนาด Dia. 4 นิ้ว (8.5)</t>
  </si>
  <si>
    <t>ท่อ PVC ขนาด Dia. 2 นิ้ว (8.5)</t>
  </si>
  <si>
    <t>ระบบท่อระบายน้ำ</t>
  </si>
  <si>
    <t>ค่าติดตั้งเครื่องปรับอากาศ (กรณีต้องการแสดงค่าติดตั้งแยกจากราคาเครื่องปรับอากาศ)</t>
  </si>
  <si>
    <t>ติดตั้งเครื่องปรับอาคกาศแบบแขวนฝ้า 24,000 BTU กระจายความเย็น 4 ทิศทาง</t>
  </si>
  <si>
    <t>เครื่องปรับอาคกาศแขวนฝ้า 24,000 BTU กระจายความเย็น 4 ทิศทาง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</si>
</sst>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-&quot;฿&quot;* #,##0_-;\-&quot;฿&quot;* #,##0_-;_-&quot;฿&quot;* &quot;-&quot;_-;_-@_-"/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0000_);_(* \(#,##0.00000\);_(* &quot;-&quot;??_);_(@_)"/>
    <numFmt numFmtId="190" formatCode="\t0.00E+00"/>
    <numFmt numFmtId="191" formatCode="&quot;฿&quot;\t#,##0_);\(&quot;฿&quot;\t#,##0\)"/>
    <numFmt numFmtId="192" formatCode="m/d/yy\ hh:mm"/>
    <numFmt numFmtId="193" formatCode="_(&quot;$&quot;* #,##0.000_);_(&quot;$&quot;* \(#,##0.000\);_(&quot;$&quot;* &quot;-&quot;??_);_(@_)"/>
    <numFmt numFmtId="194" formatCode="_(&quot;$&quot;* #,##0.0000_);_(&quot;$&quot;* \(#,##0.0000\);_(&quot;$&quot;* &quot;-&quot;??_);_(@_)"/>
    <numFmt numFmtId="195" formatCode="#,##0.0_);\(#,##0.0\)"/>
    <numFmt numFmtId="196" formatCode="0.0&quot;  &quot;"/>
    <numFmt numFmtId="197" formatCode="_-* #,##0.00000_-;\-* #,##0.00000_-;_-* &quot;-&quot;?????_-;_-@_-"/>
    <numFmt numFmtId="198" formatCode="#,##0.000000&quot; &quot;"/>
    <numFmt numFmtId="199" formatCode="#,###&quot;   &quot;"/>
    <numFmt numFmtId="200" formatCode="General_)"/>
    <numFmt numFmtId="201" formatCode="dd\-mm\-yy"/>
    <numFmt numFmtId="202" formatCode="_(* #,##0.0000_);_(* \(#,##0.0000\);_(* &quot;-&quot;??_);_(@_)"/>
    <numFmt numFmtId="203" formatCode="_-* #,##0_-;\-* #,##0_-;_-* &quot;-&quot;??_-;_-@_-"/>
    <numFmt numFmtId="204" formatCode="_-* #,##0.0_-;\-* #,##0.0_-;_-* &quot;-&quot;??_-;_-@_-"/>
    <numFmt numFmtId="205" formatCode="_-* #,##0.00_-;\-* #,##0.00_-;_-* &quot;-&quot;_-;_-@_-"/>
  </numFmts>
  <fonts count="67">
    <font>
      <sz val="14"/>
      <name val="AngsanaUPC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EucrosiaUPC"/>
      <family val="2"/>
      <charset val="222"/>
    </font>
    <font>
      <sz val="14"/>
      <name val="AngsanaUPC"/>
      <family val="1"/>
    </font>
    <font>
      <sz val="14"/>
      <name val="AngsanaUPC"/>
      <family val="1"/>
    </font>
    <font>
      <sz val="14"/>
      <name val="SV Rojchana"/>
    </font>
    <font>
      <sz val="10"/>
      <name val="Arial"/>
      <family val="2"/>
    </font>
    <font>
      <sz val="16"/>
      <name val="DilleniaUPC"/>
      <family val="1"/>
    </font>
    <font>
      <sz val="11"/>
      <name val="?? ?????"/>
      <family val="3"/>
      <charset val="255"/>
    </font>
    <font>
      <sz val="12"/>
      <name val="????"/>
      <charset val="136"/>
    </font>
    <font>
      <sz val="10"/>
      <name val="Helv"/>
      <family val="2"/>
    </font>
    <font>
      <sz val="11"/>
      <name val="??"/>
      <family val="1"/>
    </font>
    <font>
      <sz val="14"/>
      <name val="Cordia New"/>
      <family val="3"/>
    </font>
    <font>
      <sz val="12"/>
      <name val="Times New Roman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ngsanaUPC"/>
      <family val="1"/>
    </font>
    <font>
      <b/>
      <sz val="12"/>
      <name val="Arial"/>
      <family val="2"/>
    </font>
    <font>
      <b/>
      <i/>
      <sz val="18"/>
      <color indexed="28"/>
      <name val="AngsanaUPC"/>
      <family val="1"/>
    </font>
    <font>
      <b/>
      <sz val="14"/>
      <name val="Cordia New"/>
      <family val="2"/>
    </font>
    <font>
      <sz val="14"/>
      <name val="Cordia New"/>
      <family val="2"/>
    </font>
    <font>
      <sz val="15"/>
      <name val="Cordia New"/>
      <family val="2"/>
    </font>
    <font>
      <vertAlign val="superscript"/>
      <sz val="14"/>
      <name val="Cordia New"/>
      <family val="2"/>
    </font>
    <font>
      <b/>
      <sz val="15"/>
      <name val="EucrosiaUPC"/>
      <family val="1"/>
      <charset val="222"/>
    </font>
    <font>
      <b/>
      <sz val="16"/>
      <name val="IrisUPC"/>
      <family val="2"/>
    </font>
    <font>
      <sz val="14"/>
      <name val="AngsanaUPC"/>
      <family val="1"/>
      <charset val="222"/>
    </font>
    <font>
      <b/>
      <sz val="14"/>
      <name val="Angsana New"/>
      <family val="1"/>
      <charset val="222"/>
    </font>
    <font>
      <sz val="7"/>
      <name val="Small Fonts"/>
      <family val="2"/>
    </font>
    <font>
      <sz val="14"/>
      <name val="AngsanaUPC"/>
      <family val="1"/>
    </font>
    <font>
      <b/>
      <sz val="16"/>
      <color rgb="FF3333FF"/>
      <name val="IrisUPC"/>
      <family val="2"/>
    </font>
    <font>
      <b/>
      <sz val="15"/>
      <color theme="9" tint="-0.249977111117893"/>
      <name val="EucrosiaUPC"/>
      <family val="1"/>
    </font>
    <font>
      <b/>
      <sz val="15"/>
      <color rgb="FFC00000"/>
      <name val="EucrosiaUPC"/>
      <family val="1"/>
    </font>
    <font>
      <b/>
      <sz val="15"/>
      <name val="Eucrosi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rgb="FF3333FF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b/>
      <sz val="16"/>
      <name val="TH SarabunPSK"/>
      <family val="2"/>
    </font>
    <font>
      <b/>
      <sz val="16"/>
      <color rgb="FF3333FF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indexed="8"/>
      <name val="Tahoma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color rgb="FFC00000"/>
      <name val="TH Sarabun New"/>
      <family val="2"/>
    </font>
    <font>
      <b/>
      <sz val="16"/>
      <color rgb="FF0000CC"/>
      <name val="TH Sarabun New"/>
      <family val="2"/>
    </font>
    <font>
      <b/>
      <sz val="16"/>
      <color rgb="FF333399"/>
      <name val="TH Sarabun New"/>
      <family val="2"/>
    </font>
    <font>
      <b/>
      <sz val="16"/>
      <color rgb="FFFF0000"/>
      <name val="TH Sarabun New"/>
      <family val="2"/>
    </font>
    <font>
      <sz val="8"/>
      <name val="AngsanaUPC"/>
      <family val="1"/>
    </font>
    <font>
      <b/>
      <sz val="2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  <charset val="222"/>
    </font>
    <font>
      <sz val="16"/>
      <name val="TH SarabunPSK"/>
      <family val="2"/>
      <charset val="222"/>
    </font>
    <font>
      <sz val="16"/>
      <name val="CordiaUPC"/>
      <family val="2"/>
      <charset val="222"/>
    </font>
    <font>
      <sz val="16"/>
      <color theme="6"/>
      <name val="TH Sarabun New"/>
      <family val="2"/>
    </font>
    <font>
      <sz val="16"/>
      <name val="TH Sarabun New"/>
      <family val="2"/>
      <charset val="222"/>
    </font>
    <font>
      <b/>
      <sz val="16"/>
      <name val="TH Sarabun New"/>
      <family val="2"/>
      <charset val="222"/>
    </font>
    <font>
      <sz val="16"/>
      <name val="Cordia New"/>
      <family val="2"/>
      <charset val="222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EA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98">
    <xf numFmtId="0" fontId="0" fillId="0" borderId="0"/>
    <xf numFmtId="0" fontId="7" fillId="0" borderId="0">
      <alignment vertical="center"/>
    </xf>
    <xf numFmtId="200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4" fontId="12" fillId="0" borderId="0" applyFont="0" applyFill="0" applyBorder="0" applyAlignment="0" applyProtection="0"/>
    <xf numFmtId="191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9" fontId="6" fillId="0" borderId="0" applyFont="0" applyFill="0" applyBorder="0" applyAlignment="0" applyProtection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3" fillId="0" borderId="0"/>
    <xf numFmtId="0" fontId="16" fillId="0" borderId="0"/>
    <xf numFmtId="9" fontId="8" fillId="2" borderId="0"/>
    <xf numFmtId="0" fontId="17" fillId="3" borderId="1">
      <alignment horizontal="centerContinuous" vertical="top"/>
    </xf>
    <xf numFmtId="0" fontId="8" fillId="0" borderId="0" applyFill="0" applyBorder="0" applyAlignment="0"/>
    <xf numFmtId="195" fontId="12" fillId="0" borderId="0" applyFill="0" applyBorder="0" applyAlignment="0"/>
    <xf numFmtId="0" fontId="15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193" fontId="6" fillId="0" borderId="0" applyFill="0" applyBorder="0" applyAlignment="0"/>
    <xf numFmtId="196" fontId="9" fillId="0" borderId="0" applyFill="0" applyBorder="0" applyAlignment="0"/>
    <xf numFmtId="195" fontId="12" fillId="0" borderId="0" applyFill="0" applyBorder="0" applyAlignment="0"/>
    <xf numFmtId="193" fontId="6" fillId="0" borderId="0" applyFont="0" applyFill="0" applyBorder="0" applyAlignment="0" applyProtection="0"/>
    <xf numFmtId="0" fontId="17" fillId="3" borderId="1">
      <alignment horizontal="centerContinuous" vertical="top"/>
    </xf>
    <xf numFmtId="195" fontId="12" fillId="0" borderId="0" applyFont="0" applyFill="0" applyBorder="0" applyAlignment="0" applyProtection="0"/>
    <xf numFmtId="14" fontId="20" fillId="0" borderId="0" applyFill="0" applyBorder="0" applyAlignment="0"/>
    <xf numFmtId="15" fontId="21" fillId="4" borderId="0">
      <alignment horizontal="centerContinuous"/>
    </xf>
    <xf numFmtId="193" fontId="6" fillId="0" borderId="0" applyFill="0" applyBorder="0" applyAlignment="0"/>
    <xf numFmtId="195" fontId="12" fillId="0" borderId="0" applyFill="0" applyBorder="0" applyAlignment="0"/>
    <xf numFmtId="193" fontId="6" fillId="0" borderId="0" applyFill="0" applyBorder="0" applyAlignment="0"/>
    <xf numFmtId="196" fontId="9" fillId="0" borderId="0" applyFill="0" applyBorder="0" applyAlignment="0"/>
    <xf numFmtId="195" fontId="12" fillId="0" borderId="0" applyFill="0" applyBorder="0" applyAlignment="0"/>
    <xf numFmtId="38" fontId="18" fillId="3" borderId="0" applyNumberFormat="0" applyBorder="0" applyAlignment="0" applyProtection="0"/>
    <xf numFmtId="0" fontId="22" fillId="0" borderId="2" applyNumberFormat="0" applyAlignment="0" applyProtection="0">
      <alignment horizontal="left" vertical="center"/>
    </xf>
    <xf numFmtId="0" fontId="22" fillId="0" borderId="3">
      <alignment horizontal="left" vertical="center"/>
    </xf>
    <xf numFmtId="10" fontId="18" fillId="5" borderId="4" applyNumberFormat="0" applyBorder="0" applyAlignment="0" applyProtection="0"/>
    <xf numFmtId="193" fontId="6" fillId="0" borderId="0" applyFill="0" applyBorder="0" applyAlignment="0"/>
    <xf numFmtId="195" fontId="12" fillId="0" borderId="0" applyFill="0" applyBorder="0" applyAlignment="0"/>
    <xf numFmtId="193" fontId="6" fillId="0" borderId="0" applyFill="0" applyBorder="0" applyAlignment="0"/>
    <xf numFmtId="196" fontId="9" fillId="0" borderId="0" applyFill="0" applyBorder="0" applyAlignment="0"/>
    <xf numFmtId="195" fontId="12" fillId="0" borderId="0" applyFill="0" applyBorder="0" applyAlignment="0"/>
    <xf numFmtId="197" fontId="5" fillId="0" borderId="0"/>
    <xf numFmtId="0" fontId="14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9" fillId="0" borderId="0" applyFont="0" applyFill="0" applyBorder="0" applyAlignment="0" applyProtection="0"/>
    <xf numFmtId="193" fontId="6" fillId="0" borderId="0" applyFill="0" applyBorder="0" applyAlignment="0"/>
    <xf numFmtId="195" fontId="12" fillId="0" borderId="0" applyFill="0" applyBorder="0" applyAlignment="0"/>
    <xf numFmtId="193" fontId="6" fillId="0" borderId="0" applyFill="0" applyBorder="0" applyAlignment="0"/>
    <xf numFmtId="196" fontId="9" fillId="0" borderId="0" applyFill="0" applyBorder="0" applyAlignment="0"/>
    <xf numFmtId="195" fontId="12" fillId="0" borderId="0" applyFill="0" applyBorder="0" applyAlignment="0"/>
    <xf numFmtId="0" fontId="23" fillId="2" borderId="0"/>
    <xf numFmtId="49" fontId="20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192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8" applyNumberFormat="0" applyFont="0" applyBorder="0" applyAlignment="0" applyProtection="0"/>
    <xf numFmtId="43" fontId="25" fillId="0" borderId="0" applyFont="0" applyFill="0" applyBorder="0" applyAlignment="0" applyProtection="0"/>
    <xf numFmtId="37" fontId="32" fillId="0" borderId="0"/>
    <xf numFmtId="43" fontId="33" fillId="0" borderId="0" applyFont="0" applyFill="0" applyBorder="0" applyAlignment="0" applyProtection="0"/>
    <xf numFmtId="187" fontId="33" fillId="0" borderId="0" applyFont="0" applyFill="0" applyBorder="0" applyAlignment="0" applyProtection="0"/>
    <xf numFmtId="0" fontId="33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0" fontId="5" fillId="0" borderId="0"/>
    <xf numFmtId="43" fontId="8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25" fillId="0" borderId="0"/>
    <xf numFmtId="187" fontId="8" fillId="0" borderId="0" applyFont="0" applyFill="0" applyBorder="0" applyAlignment="0" applyProtection="0"/>
    <xf numFmtId="0" fontId="25" fillId="0" borderId="0"/>
    <xf numFmtId="0" fontId="25" fillId="0" borderId="0"/>
    <xf numFmtId="0" fontId="5" fillId="0" borderId="0"/>
    <xf numFmtId="187" fontId="30" fillId="0" borderId="0" applyFont="0" applyFill="0" applyBorder="0" applyAlignment="0" applyProtection="0"/>
    <xf numFmtId="187" fontId="48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48" fillId="0" borderId="0" applyFont="0" applyFill="0" applyBorder="0" applyAlignment="0" applyProtection="0"/>
    <xf numFmtId="187" fontId="50" fillId="0" borderId="0" applyFont="0" applyFill="0" applyBorder="0" applyAlignment="0" applyProtection="0"/>
    <xf numFmtId="0" fontId="4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357">
    <xf numFmtId="0" fontId="0" fillId="0" borderId="0" xfId="0"/>
    <xf numFmtId="0" fontId="25" fillId="0" borderId="0" xfId="0" applyFont="1"/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0" fontId="25" fillId="0" borderId="8" xfId="0" quotePrefix="1" applyFont="1" applyBorder="1" applyAlignment="1">
      <alignment horizontal="left"/>
    </xf>
    <xf numFmtId="0" fontId="25" fillId="0" borderId="8" xfId="0" applyFont="1" applyBorder="1"/>
    <xf numFmtId="0" fontId="24" fillId="0" borderId="0" xfId="0" applyFont="1" applyAlignment="1">
      <alignment horizontal="center"/>
    </xf>
    <xf numFmtId="0" fontId="25" fillId="0" borderId="11" xfId="0" applyFont="1" applyBorder="1"/>
    <xf numFmtId="0" fontId="25" fillId="0" borderId="0" xfId="0" applyFont="1" applyAlignment="1">
      <alignment horizontal="left"/>
    </xf>
    <xf numFmtId="0" fontId="25" fillId="0" borderId="12" xfId="0" applyFont="1" applyBorder="1"/>
    <xf numFmtId="0" fontId="25" fillId="0" borderId="16" xfId="0" applyFont="1" applyBorder="1"/>
    <xf numFmtId="0" fontId="25" fillId="0" borderId="15" xfId="0" applyFont="1" applyBorder="1"/>
    <xf numFmtId="0" fontId="25" fillId="0" borderId="17" xfId="0" applyFont="1" applyBorder="1"/>
    <xf numFmtId="0" fontId="25" fillId="0" borderId="18" xfId="0" applyFont="1" applyBorder="1"/>
    <xf numFmtId="0" fontId="25" fillId="0" borderId="19" xfId="0" applyFont="1" applyBorder="1"/>
    <xf numFmtId="0" fontId="25" fillId="0" borderId="20" xfId="0" applyFont="1" applyBorder="1"/>
    <xf numFmtId="0" fontId="28" fillId="0" borderId="0" xfId="0" applyFont="1"/>
    <xf numFmtId="0" fontId="25" fillId="0" borderId="0" xfId="0" quotePrefix="1" applyFont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1" xfId="0" quotePrefix="1" applyFont="1" applyBorder="1" applyAlignment="1">
      <alignment horizontal="left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7" fillId="0" borderId="0" xfId="0" applyFont="1"/>
    <xf numFmtId="0" fontId="24" fillId="8" borderId="9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/>
    </xf>
    <xf numFmtId="0" fontId="24" fillId="8" borderId="10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/>
    </xf>
    <xf numFmtId="0" fontId="25" fillId="9" borderId="9" xfId="0" applyFont="1" applyFill="1" applyBorder="1" applyAlignment="1">
      <alignment horizontal="center"/>
    </xf>
    <xf numFmtId="0" fontId="25" fillId="9" borderId="10" xfId="0" applyFont="1" applyFill="1" applyBorder="1" applyAlignment="1">
      <alignment horizontal="center"/>
    </xf>
    <xf numFmtId="0" fontId="25" fillId="10" borderId="9" xfId="0" applyFont="1" applyFill="1" applyBorder="1" applyAlignment="1">
      <alignment horizontal="center"/>
    </xf>
    <xf numFmtId="0" fontId="25" fillId="10" borderId="10" xfId="0" applyFont="1" applyFill="1" applyBorder="1" applyAlignment="1">
      <alignment horizontal="center"/>
    </xf>
    <xf numFmtId="0" fontId="25" fillId="10" borderId="10" xfId="0" quotePrefix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left"/>
    </xf>
    <xf numFmtId="0" fontId="39" fillId="0" borderId="33" xfId="0" applyFont="1" applyBorder="1"/>
    <xf numFmtId="0" fontId="39" fillId="0" borderId="0" xfId="0" applyFont="1" applyAlignment="1">
      <alignment horizontal="center"/>
    </xf>
    <xf numFmtId="0" fontId="38" fillId="0" borderId="8" xfId="0" applyFont="1" applyBorder="1"/>
    <xf numFmtId="0" fontId="39" fillId="0" borderId="8" xfId="0" applyFont="1" applyBorder="1"/>
    <xf numFmtId="0" fontId="39" fillId="0" borderId="11" xfId="0" applyFont="1" applyBorder="1" applyAlignment="1">
      <alignment horizontal="left"/>
    </xf>
    <xf numFmtId="0" fontId="39" fillId="0" borderId="11" xfId="0" applyFont="1" applyBorder="1"/>
    <xf numFmtId="0" fontId="38" fillId="0" borderId="0" xfId="0" applyFont="1" applyAlignment="1">
      <alignment horizontal="left"/>
    </xf>
    <xf numFmtId="0" fontId="39" fillId="0" borderId="0" xfId="0" applyFont="1" applyAlignment="1">
      <alignment horizontal="center" vertical="center"/>
    </xf>
    <xf numFmtId="0" fontId="38" fillId="14" borderId="4" xfId="0" applyFont="1" applyFill="1" applyBorder="1" applyAlignment="1">
      <alignment horizontal="center"/>
    </xf>
    <xf numFmtId="0" fontId="39" fillId="0" borderId="36" xfId="0" applyFont="1" applyBorder="1"/>
    <xf numFmtId="0" fontId="39" fillId="0" borderId="14" xfId="0" applyFont="1" applyBorder="1"/>
    <xf numFmtId="0" fontId="39" fillId="0" borderId="37" xfId="0" applyFont="1" applyBorder="1"/>
    <xf numFmtId="0" fontId="39" fillId="0" borderId="29" xfId="0" applyFont="1" applyBorder="1"/>
    <xf numFmtId="0" fontId="39" fillId="0" borderId="6" xfId="0" applyFont="1" applyBorder="1"/>
    <xf numFmtId="0" fontId="39" fillId="0" borderId="18" xfId="0" applyFont="1" applyBorder="1"/>
    <xf numFmtId="0" fontId="39" fillId="0" borderId="32" xfId="0" applyFont="1" applyBorder="1"/>
    <xf numFmtId="0" fontId="39" fillId="0" borderId="31" xfId="0" applyFont="1" applyBorder="1"/>
    <xf numFmtId="0" fontId="39" fillId="16" borderId="40" xfId="0" applyFont="1" applyFill="1" applyBorder="1"/>
    <xf numFmtId="0" fontId="39" fillId="0" borderId="41" xfId="0" applyFont="1" applyBorder="1"/>
    <xf numFmtId="0" fontId="39" fillId="0" borderId="42" xfId="0" applyFont="1" applyBorder="1"/>
    <xf numFmtId="0" fontId="38" fillId="0" borderId="34" xfId="0" applyFont="1" applyBorder="1"/>
    <xf numFmtId="0" fontId="39" fillId="10" borderId="40" xfId="0" applyFont="1" applyFill="1" applyBorder="1"/>
    <xf numFmtId="0" fontId="39" fillId="0" borderId="43" xfId="0" applyFont="1" applyBorder="1"/>
    <xf numFmtId="0" fontId="39" fillId="12" borderId="40" xfId="0" applyFont="1" applyFill="1" applyBorder="1"/>
    <xf numFmtId="0" fontId="41" fillId="0" borderId="0" xfId="0" applyFont="1"/>
    <xf numFmtId="0" fontId="43" fillId="0" borderId="0" xfId="0" applyFont="1"/>
    <xf numFmtId="0" fontId="41" fillId="0" borderId="33" xfId="0" applyFont="1" applyBorder="1"/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43" fillId="13" borderId="9" xfId="0" applyFont="1" applyFill="1" applyBorder="1" applyAlignment="1">
      <alignment horizontal="center" vertical="center"/>
    </xf>
    <xf numFmtId="0" fontId="43" fillId="13" borderId="10" xfId="0" applyFont="1" applyFill="1" applyBorder="1" applyAlignment="1">
      <alignment horizontal="center" vertical="center"/>
    </xf>
    <xf numFmtId="0" fontId="41" fillId="0" borderId="5" xfId="0" applyFont="1" applyBorder="1"/>
    <xf numFmtId="43" fontId="41" fillId="0" borderId="5" xfId="0" applyNumberFormat="1" applyFont="1" applyBorder="1"/>
    <xf numFmtId="43" fontId="41" fillId="0" borderId="5" xfId="70" applyFont="1" applyFill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6" xfId="0" applyFont="1" applyBorder="1"/>
    <xf numFmtId="0" fontId="41" fillId="0" borderId="10" xfId="0" applyFont="1" applyBorder="1"/>
    <xf numFmtId="0" fontId="41" fillId="0" borderId="1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43" fontId="41" fillId="0" borderId="11" xfId="0" applyNumberFormat="1" applyFont="1" applyBorder="1" applyAlignment="1">
      <alignment horizontal="left" vertical="center"/>
    </xf>
    <xf numFmtId="43" fontId="25" fillId="0" borderId="8" xfId="0" applyNumberFormat="1" applyFont="1" applyBorder="1" applyAlignment="1">
      <alignment horizontal="left"/>
    </xf>
    <xf numFmtId="43" fontId="25" fillId="0" borderId="11" xfId="0" applyNumberFormat="1" applyFont="1" applyBorder="1"/>
    <xf numFmtId="43" fontId="25" fillId="0" borderId="11" xfId="0" applyNumberFormat="1" applyFont="1" applyBorder="1" applyAlignment="1">
      <alignment horizontal="left"/>
    </xf>
    <xf numFmtId="43" fontId="25" fillId="0" borderId="8" xfId="0" applyNumberFormat="1" applyFont="1" applyBorder="1"/>
    <xf numFmtId="43" fontId="39" fillId="0" borderId="11" xfId="0" applyNumberFormat="1" applyFont="1" applyBorder="1" applyAlignment="1">
      <alignment horizontal="left"/>
    </xf>
    <xf numFmtId="188" fontId="46" fillId="0" borderId="0" xfId="60" applyNumberFormat="1" applyFont="1" applyAlignment="1">
      <alignment vertical="center"/>
    </xf>
    <xf numFmtId="188" fontId="46" fillId="0" borderId="0" xfId="60" quotePrefix="1" applyNumberFormat="1" applyFont="1" applyAlignment="1">
      <alignment horizontal="left" vertical="center"/>
    </xf>
    <xf numFmtId="0" fontId="46" fillId="0" borderId="0" xfId="0" applyFont="1" applyAlignment="1">
      <alignment vertical="center"/>
    </xf>
    <xf numFmtId="188" fontId="45" fillId="0" borderId="0" xfId="60" applyNumberFormat="1" applyFont="1" applyAlignment="1">
      <alignment horizontal="center" vertical="center"/>
    </xf>
    <xf numFmtId="188" fontId="46" fillId="7" borderId="8" xfId="60" quotePrefix="1" applyNumberFormat="1" applyFont="1" applyFill="1" applyBorder="1" applyAlignment="1">
      <alignment horizontal="left" vertical="center"/>
    </xf>
    <xf numFmtId="188" fontId="46" fillId="7" borderId="8" xfId="60" applyNumberFormat="1" applyFont="1" applyFill="1" applyBorder="1" applyAlignment="1">
      <alignment vertical="center"/>
    </xf>
    <xf numFmtId="188" fontId="46" fillId="7" borderId="11" xfId="60" applyNumberFormat="1" applyFont="1" applyFill="1" applyBorder="1" applyAlignment="1">
      <alignment vertical="center"/>
    </xf>
    <xf numFmtId="188" fontId="46" fillId="6" borderId="11" xfId="60" applyNumberFormat="1" applyFont="1" applyFill="1" applyBorder="1" applyAlignment="1">
      <alignment horizontal="left" vertical="center"/>
    </xf>
    <xf numFmtId="188" fontId="46" fillId="6" borderId="11" xfId="60" applyNumberFormat="1" applyFont="1" applyFill="1" applyBorder="1" applyAlignment="1">
      <alignment vertical="center"/>
    </xf>
    <xf numFmtId="188" fontId="46" fillId="7" borderId="0" xfId="60" applyNumberFormat="1" applyFont="1" applyFill="1" applyAlignment="1">
      <alignment vertical="center"/>
    </xf>
    <xf numFmtId="188" fontId="45" fillId="7" borderId="0" xfId="60" applyNumberFormat="1" applyFont="1" applyFill="1" applyAlignment="1">
      <alignment horizontal="right" vertical="center"/>
    </xf>
    <xf numFmtId="188" fontId="46" fillId="0" borderId="5" xfId="60" applyNumberFormat="1" applyFont="1" applyBorder="1" applyAlignment="1">
      <alignment vertical="center"/>
    </xf>
    <xf numFmtId="43" fontId="46" fillId="6" borderId="5" xfId="70" applyFont="1" applyFill="1" applyBorder="1" applyAlignment="1">
      <alignment vertical="center"/>
    </xf>
    <xf numFmtId="188" fontId="46" fillId="6" borderId="15" xfId="60" applyNumberFormat="1" applyFont="1" applyFill="1" applyBorder="1"/>
    <xf numFmtId="188" fontId="46" fillId="0" borderId="30" xfId="60" applyNumberFormat="1" applyFont="1" applyBorder="1" applyAlignment="1">
      <alignment vertical="center"/>
    </xf>
    <xf numFmtId="43" fontId="46" fillId="0" borderId="30" xfId="60" applyNumberFormat="1" applyFont="1" applyBorder="1" applyAlignment="1">
      <alignment vertical="center"/>
    </xf>
    <xf numFmtId="188" fontId="46" fillId="0" borderId="33" xfId="60" applyNumberFormat="1" applyFont="1" applyBorder="1" applyAlignment="1">
      <alignment vertical="center"/>
    </xf>
    <xf numFmtId="43" fontId="46" fillId="0" borderId="33" xfId="60" applyNumberFormat="1" applyFont="1" applyBorder="1" applyAlignment="1">
      <alignment vertical="center"/>
    </xf>
    <xf numFmtId="43" fontId="45" fillId="9" borderId="44" xfId="60" applyNumberFormat="1" applyFont="1" applyFill="1" applyBorder="1" applyAlignment="1">
      <alignment vertical="center"/>
    </xf>
    <xf numFmtId="188" fontId="45" fillId="6" borderId="44" xfId="60" applyNumberFormat="1" applyFont="1" applyFill="1" applyBorder="1" applyAlignment="1">
      <alignment vertical="center"/>
    </xf>
    <xf numFmtId="43" fontId="45" fillId="18" borderId="21" xfId="70" applyFont="1" applyFill="1" applyBorder="1" applyAlignment="1">
      <alignment vertical="center"/>
    </xf>
    <xf numFmtId="188" fontId="45" fillId="6" borderId="25" xfId="60" quotePrefix="1" applyNumberFormat="1" applyFont="1" applyFill="1" applyBorder="1" applyAlignment="1">
      <alignment vertical="center"/>
    </xf>
    <xf numFmtId="188" fontId="46" fillId="6" borderId="0" xfId="60" applyNumberFormat="1" applyFont="1" applyFill="1" applyBorder="1" applyAlignment="1">
      <alignment vertical="center"/>
    </xf>
    <xf numFmtId="188" fontId="46" fillId="0" borderId="0" xfId="60" quotePrefix="1" applyNumberFormat="1" applyFont="1" applyBorder="1" applyAlignment="1">
      <alignment horizontal="left" vertical="center"/>
    </xf>
    <xf numFmtId="188" fontId="46" fillId="0" borderId="0" xfId="60" applyNumberFormat="1" applyFont="1" applyBorder="1" applyAlignment="1">
      <alignment vertical="center"/>
    </xf>
    <xf numFmtId="188" fontId="45" fillId="6" borderId="0" xfId="60" applyNumberFormat="1" applyFont="1" applyFill="1" applyBorder="1" applyAlignment="1">
      <alignment vertical="center"/>
    </xf>
    <xf numFmtId="188" fontId="49" fillId="6" borderId="0" xfId="60" quotePrefix="1" applyNumberFormat="1" applyFont="1" applyFill="1" applyBorder="1" applyAlignment="1">
      <alignment horizontal="center" vertical="center"/>
    </xf>
    <xf numFmtId="188" fontId="49" fillId="6" borderId="0" xfId="60" quotePrefix="1" applyNumberFormat="1" applyFont="1" applyFill="1" applyBorder="1" applyAlignment="1">
      <alignment vertical="center"/>
    </xf>
    <xf numFmtId="188" fontId="46" fillId="6" borderId="0" xfId="60" applyNumberFormat="1" applyFont="1" applyFill="1" applyBorder="1" applyAlignment="1">
      <alignment horizontal="center" vertical="center"/>
    </xf>
    <xf numFmtId="188" fontId="46" fillId="0" borderId="0" xfId="60" applyNumberFormat="1" applyFont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5" fillId="0" borderId="0" xfId="0" applyFont="1"/>
    <xf numFmtId="0" fontId="53" fillId="0" borderId="0" xfId="0" applyFont="1" applyAlignment="1">
      <alignment horizontal="center"/>
    </xf>
    <xf numFmtId="0" fontId="46" fillId="0" borderId="0" xfId="0" applyFont="1"/>
    <xf numFmtId="188" fontId="46" fillId="6" borderId="8" xfId="60" applyNumberFormat="1" applyFont="1" applyFill="1" applyBorder="1"/>
    <xf numFmtId="188" fontId="46" fillId="6" borderId="11" xfId="60" applyNumberFormat="1" applyFont="1" applyFill="1" applyBorder="1" applyAlignment="1">
      <alignment horizontal="left"/>
    </xf>
    <xf numFmtId="188" fontId="46" fillId="6" borderId="11" xfId="60" applyNumberFormat="1" applyFont="1" applyFill="1" applyBorder="1"/>
    <xf numFmtId="188" fontId="46" fillId="6" borderId="0" xfId="60" applyNumberFormat="1" applyFont="1" applyFill="1" applyBorder="1" applyAlignment="1">
      <alignment horizontal="center"/>
    </xf>
    <xf numFmtId="188" fontId="46" fillId="6" borderId="13" xfId="60" applyNumberFormat="1" applyFont="1" applyFill="1" applyBorder="1" applyAlignment="1">
      <alignment horizontal="center"/>
    </xf>
    <xf numFmtId="188" fontId="45" fillId="9" borderId="9" xfId="60" applyNumberFormat="1" applyFont="1" applyFill="1" applyBorder="1" applyAlignment="1">
      <alignment horizontal="center" vertical="center"/>
    </xf>
    <xf numFmtId="0" fontId="45" fillId="9" borderId="10" xfId="0" applyFont="1" applyFill="1" applyBorder="1" applyAlignment="1">
      <alignment horizontal="center" vertical="center"/>
    </xf>
    <xf numFmtId="188" fontId="46" fillId="6" borderId="5" xfId="60" applyNumberFormat="1" applyFont="1" applyFill="1" applyBorder="1" applyAlignment="1">
      <alignment horizontal="center"/>
    </xf>
    <xf numFmtId="187" fontId="46" fillId="6" borderId="5" xfId="60" applyNumberFormat="1" applyFont="1" applyFill="1" applyBorder="1"/>
    <xf numFmtId="189" fontId="46" fillId="6" borderId="5" xfId="60" applyNumberFormat="1" applyFont="1" applyFill="1" applyBorder="1"/>
    <xf numFmtId="188" fontId="46" fillId="6" borderId="5" xfId="60" applyNumberFormat="1" applyFont="1" applyFill="1" applyBorder="1"/>
    <xf numFmtId="188" fontId="46" fillId="6" borderId="5" xfId="60" applyNumberFormat="1" applyFont="1" applyFill="1" applyBorder="1" applyAlignment="1">
      <alignment horizontal="left"/>
    </xf>
    <xf numFmtId="188" fontId="46" fillId="0" borderId="5" xfId="60" applyNumberFormat="1" applyFont="1" applyFill="1" applyBorder="1"/>
    <xf numFmtId="188" fontId="46" fillId="0" borderId="5" xfId="60" applyNumberFormat="1" applyFont="1" applyFill="1" applyBorder="1" applyAlignment="1">
      <alignment horizontal="left"/>
    </xf>
    <xf numFmtId="188" fontId="46" fillId="6" borderId="30" xfId="60" applyNumberFormat="1" applyFont="1" applyFill="1" applyBorder="1"/>
    <xf numFmtId="188" fontId="46" fillId="0" borderId="6" xfId="60" applyNumberFormat="1" applyFont="1" applyFill="1" applyBorder="1" applyAlignment="1">
      <alignment horizontal="left"/>
    </xf>
    <xf numFmtId="188" fontId="46" fillId="6" borderId="0" xfId="60" applyNumberFormat="1" applyFont="1" applyFill="1" applyBorder="1"/>
    <xf numFmtId="188" fontId="46" fillId="6" borderId="33" xfId="60" applyNumberFormat="1" applyFont="1" applyFill="1" applyBorder="1"/>
    <xf numFmtId="0" fontId="46" fillId="0" borderId="33" xfId="0" applyFont="1" applyBorder="1"/>
    <xf numFmtId="187" fontId="46" fillId="6" borderId="33" xfId="60" applyNumberFormat="1" applyFont="1" applyFill="1" applyBorder="1"/>
    <xf numFmtId="188" fontId="46" fillId="0" borderId="0" xfId="60" applyNumberFormat="1" applyFont="1"/>
    <xf numFmtId="187" fontId="46" fillId="15" borderId="10" xfId="60" applyNumberFormat="1" applyFont="1" applyFill="1" applyBorder="1"/>
    <xf numFmtId="188" fontId="52" fillId="0" borderId="0" xfId="60" applyNumberFormat="1" applyFont="1" applyAlignment="1">
      <alignment vertical="center"/>
    </xf>
    <xf numFmtId="188" fontId="52" fillId="0" borderId="0" xfId="60" applyNumberFormat="1" applyFont="1" applyBorder="1" applyAlignment="1">
      <alignment vertical="center"/>
    </xf>
    <xf numFmtId="0" fontId="52" fillId="0" borderId="0" xfId="0" applyFont="1" applyAlignment="1">
      <alignment vertical="center"/>
    </xf>
    <xf numFmtId="202" fontId="46" fillId="6" borderId="5" xfId="60" applyNumberFormat="1" applyFont="1" applyFill="1" applyBorder="1"/>
    <xf numFmtId="43" fontId="46" fillId="6" borderId="5" xfId="70" applyFont="1" applyFill="1" applyBorder="1"/>
    <xf numFmtId="188" fontId="52" fillId="6" borderId="15" xfId="60" applyNumberFormat="1" applyFont="1" applyFill="1" applyBorder="1"/>
    <xf numFmtId="188" fontId="45" fillId="6" borderId="34" xfId="60" applyNumberFormat="1" applyFont="1" applyFill="1" applyBorder="1" applyAlignment="1">
      <alignment horizontal="center"/>
    </xf>
    <xf numFmtId="187" fontId="45" fillId="6" borderId="5" xfId="60" applyNumberFormat="1" applyFont="1" applyFill="1" applyBorder="1" applyAlignment="1">
      <alignment horizontal="left"/>
    </xf>
    <xf numFmtId="43" fontId="45" fillId="6" borderId="5" xfId="60" applyNumberFormat="1" applyFont="1" applyFill="1" applyBorder="1"/>
    <xf numFmtId="188" fontId="45" fillId="9" borderId="35" xfId="60" applyNumberFormat="1" applyFont="1" applyFill="1" applyBorder="1" applyAlignment="1">
      <alignment horizontal="center"/>
    </xf>
    <xf numFmtId="43" fontId="46" fillId="6" borderId="5" xfId="60" applyNumberFormat="1" applyFont="1" applyFill="1" applyBorder="1"/>
    <xf numFmtId="188" fontId="46" fillId="9" borderId="5" xfId="60" applyNumberFormat="1" applyFont="1" applyFill="1" applyBorder="1"/>
    <xf numFmtId="0" fontId="46" fillId="0" borderId="0" xfId="0" applyFont="1" applyAlignment="1">
      <alignment horizontal="left"/>
    </xf>
    <xf numFmtId="188" fontId="46" fillId="9" borderId="5" xfId="60" applyNumberFormat="1" applyFont="1" applyFill="1" applyBorder="1" applyAlignment="1">
      <alignment horizontal="left"/>
    </xf>
    <xf numFmtId="188" fontId="46" fillId="9" borderId="33" xfId="60" applyNumberFormat="1" applyFont="1" applyFill="1" applyBorder="1" applyAlignment="1">
      <alignment horizontal="left"/>
    </xf>
    <xf numFmtId="188" fontId="46" fillId="6" borderId="32" xfId="60" applyNumberFormat="1" applyFont="1" applyFill="1" applyBorder="1"/>
    <xf numFmtId="43" fontId="46" fillId="6" borderId="33" xfId="60" applyNumberFormat="1" applyFont="1" applyFill="1" applyBorder="1"/>
    <xf numFmtId="187" fontId="47" fillId="6" borderId="5" xfId="60" applyNumberFormat="1" applyFont="1" applyFill="1" applyBorder="1"/>
    <xf numFmtId="188" fontId="56" fillId="6" borderId="10" xfId="60" applyNumberFormat="1" applyFont="1" applyFill="1" applyBorder="1" applyAlignment="1">
      <alignment horizontal="center" vertical="center"/>
    </xf>
    <xf numFmtId="43" fontId="46" fillId="0" borderId="0" xfId="0" applyNumberFormat="1" applyFont="1" applyAlignment="1">
      <alignment vertical="center"/>
    </xf>
    <xf numFmtId="43" fontId="46" fillId="0" borderId="0" xfId="70" applyFont="1" applyAlignment="1">
      <alignment horizontal="left" vertical="center"/>
    </xf>
    <xf numFmtId="43" fontId="45" fillId="0" borderId="8" xfId="70" applyFont="1" applyFill="1" applyBorder="1" applyAlignment="1">
      <alignment horizontal="left" vertical="center"/>
    </xf>
    <xf numFmtId="43" fontId="45" fillId="0" borderId="8" xfId="70" applyFont="1" applyBorder="1" applyAlignment="1">
      <alignment horizontal="left" vertical="center"/>
    </xf>
    <xf numFmtId="43" fontId="45" fillId="0" borderId="8" xfId="70" applyFont="1" applyFill="1" applyBorder="1" applyAlignment="1">
      <alignment horizontal="center" vertical="center"/>
    </xf>
    <xf numFmtId="43" fontId="45" fillId="0" borderId="11" xfId="70" applyFont="1" applyFill="1" applyBorder="1" applyAlignment="1">
      <alignment horizontal="left" vertical="center"/>
    </xf>
    <xf numFmtId="43" fontId="45" fillId="0" borderId="11" xfId="70" applyFont="1" applyBorder="1" applyAlignment="1">
      <alignment horizontal="left" vertical="center"/>
    </xf>
    <xf numFmtId="43" fontId="45" fillId="0" borderId="11" xfId="70" applyFont="1" applyFill="1" applyBorder="1" applyAlignment="1">
      <alignment horizontal="center" vertical="center"/>
    </xf>
    <xf numFmtId="43" fontId="45" fillId="0" borderId="11" xfId="70" applyFont="1" applyFill="1" applyBorder="1" applyAlignment="1">
      <alignment vertical="center"/>
    </xf>
    <xf numFmtId="43" fontId="52" fillId="0" borderId="0" xfId="70" applyFont="1" applyAlignment="1">
      <alignment vertical="center"/>
    </xf>
    <xf numFmtId="43" fontId="52" fillId="0" borderId="0" xfId="70" applyFont="1" applyFill="1" applyAlignment="1">
      <alignment horizontal="left" vertical="center"/>
    </xf>
    <xf numFmtId="43" fontId="52" fillId="0" borderId="0" xfId="70" applyFont="1" applyFill="1" applyAlignment="1">
      <alignment vertical="center"/>
    </xf>
    <xf numFmtId="43" fontId="46" fillId="0" borderId="0" xfId="70" applyFont="1" applyFill="1" applyAlignment="1">
      <alignment horizontal="left" vertical="center"/>
    </xf>
    <xf numFmtId="43" fontId="46" fillId="0" borderId="0" xfId="70" applyFont="1" applyFill="1" applyAlignment="1">
      <alignment vertical="center"/>
    </xf>
    <xf numFmtId="43" fontId="46" fillId="0" borderId="0" xfId="70" applyFont="1" applyFill="1" applyAlignment="1">
      <alignment horizontal="left" vertical="center" wrapText="1"/>
    </xf>
    <xf numFmtId="43" fontId="46" fillId="0" borderId="0" xfId="70" applyFont="1" applyAlignment="1">
      <alignment vertical="center"/>
    </xf>
    <xf numFmtId="0" fontId="45" fillId="20" borderId="47" xfId="70" applyNumberFormat="1" applyFont="1" applyFill="1" applyBorder="1" applyAlignment="1" applyProtection="1">
      <alignment horizontal="center" vertical="center"/>
    </xf>
    <xf numFmtId="43" fontId="46" fillId="20" borderId="47" xfId="70" applyFont="1" applyFill="1" applyBorder="1" applyAlignment="1" applyProtection="1">
      <alignment horizontal="center" vertical="center"/>
    </xf>
    <xf numFmtId="43" fontId="46" fillId="20" borderId="47" xfId="70" applyFont="1" applyFill="1" applyBorder="1" applyAlignment="1">
      <alignment vertical="center"/>
    </xf>
    <xf numFmtId="43" fontId="46" fillId="20" borderId="47" xfId="70" applyFont="1" applyFill="1" applyBorder="1" applyAlignment="1">
      <alignment horizontal="center" vertical="center"/>
    </xf>
    <xf numFmtId="43" fontId="45" fillId="20" borderId="47" xfId="70" applyFont="1" applyFill="1" applyBorder="1" applyAlignment="1">
      <alignment horizontal="center" vertical="center"/>
    </xf>
    <xf numFmtId="43" fontId="52" fillId="0" borderId="0" xfId="70" applyFont="1" applyAlignment="1">
      <alignment horizontal="center" vertical="center"/>
    </xf>
    <xf numFmtId="203" fontId="52" fillId="0" borderId="0" xfId="70" applyNumberFormat="1" applyFont="1" applyFill="1" applyAlignment="1">
      <alignment horizontal="center" vertical="center"/>
    </xf>
    <xf numFmtId="203" fontId="52" fillId="0" borderId="0" xfId="70" applyNumberFormat="1" applyFont="1" applyFill="1" applyAlignment="1">
      <alignment vertical="center"/>
    </xf>
    <xf numFmtId="0" fontId="52" fillId="0" borderId="0" xfId="0" applyFont="1"/>
    <xf numFmtId="43" fontId="52" fillId="0" borderId="0" xfId="70" applyFont="1" applyFill="1" applyAlignment="1">
      <alignment horizontal="center" vertical="center"/>
    </xf>
    <xf numFmtId="43" fontId="45" fillId="11" borderId="7" xfId="70" applyFont="1" applyFill="1" applyBorder="1" applyAlignment="1">
      <alignment horizontal="center" vertical="center"/>
    </xf>
    <xf numFmtId="43" fontId="52" fillId="0" borderId="32" xfId="70" applyFont="1" applyFill="1" applyBorder="1" applyAlignment="1">
      <alignment vertical="center"/>
    </xf>
    <xf numFmtId="43" fontId="45" fillId="11" borderId="48" xfId="70" applyFont="1" applyFill="1" applyBorder="1" applyAlignment="1">
      <alignment horizontal="center" vertical="center"/>
    </xf>
    <xf numFmtId="43" fontId="45" fillId="0" borderId="46" xfId="70" applyFont="1" applyBorder="1" applyAlignment="1">
      <alignment horizontal="left" vertical="center"/>
    </xf>
    <xf numFmtId="43" fontId="52" fillId="0" borderId="45" xfId="70" applyFont="1" applyFill="1" applyBorder="1" applyAlignment="1">
      <alignment vertical="center"/>
    </xf>
    <xf numFmtId="43" fontId="52" fillId="0" borderId="45" xfId="70" applyFont="1" applyFill="1" applyBorder="1" applyAlignment="1">
      <alignment horizontal="center" vertical="center"/>
    </xf>
    <xf numFmtId="188" fontId="45" fillId="0" borderId="0" xfId="60" applyNumberFormat="1" applyFont="1" applyAlignment="1">
      <alignment horizontal="left" vertical="center"/>
    </xf>
    <xf numFmtId="43" fontId="45" fillId="20" borderId="47" xfId="70" applyFont="1" applyFill="1" applyBorder="1" applyAlignment="1" applyProtection="1">
      <alignment horizontal="left" vertical="center" shrinkToFit="1"/>
    </xf>
    <xf numFmtId="188" fontId="46" fillId="7" borderId="11" xfId="60" quotePrefix="1" applyNumberFormat="1" applyFont="1" applyFill="1" applyBorder="1" applyAlignment="1">
      <alignment horizontal="left" vertical="center"/>
    </xf>
    <xf numFmtId="43" fontId="45" fillId="13" borderId="10" xfId="70" applyFont="1" applyFill="1" applyBorder="1" applyAlignment="1">
      <alignment vertical="center"/>
    </xf>
    <xf numFmtId="188" fontId="45" fillId="6" borderId="24" xfId="60" applyNumberFormat="1" applyFont="1" applyFill="1" applyBorder="1" applyAlignment="1">
      <alignment horizontal="center" vertical="center"/>
    </xf>
    <xf numFmtId="188" fontId="46" fillId="6" borderId="15" xfId="60" applyNumberFormat="1" applyFont="1" applyFill="1" applyBorder="1" applyAlignment="1">
      <alignment vertical="center"/>
    </xf>
    <xf numFmtId="187" fontId="46" fillId="6" borderId="5" xfId="60" applyNumberFormat="1" applyFont="1" applyFill="1" applyBorder="1" applyAlignment="1">
      <alignment vertical="center"/>
    </xf>
    <xf numFmtId="202" fontId="46" fillId="6" borderId="5" xfId="60" applyNumberFormat="1" applyFont="1" applyFill="1" applyBorder="1" applyAlignment="1">
      <alignment vertical="center"/>
    </xf>
    <xf numFmtId="188" fontId="46" fillId="6" borderId="5" xfId="60" applyNumberFormat="1" applyFont="1" applyFill="1" applyBorder="1" applyAlignment="1">
      <alignment horizontal="left" vertical="center"/>
    </xf>
    <xf numFmtId="188" fontId="45" fillId="0" borderId="0" xfId="60" applyNumberFormat="1" applyFont="1" applyBorder="1" applyAlignment="1">
      <alignment horizontal="center" vertical="center"/>
    </xf>
    <xf numFmtId="43" fontId="49" fillId="0" borderId="6" xfId="70" applyFont="1" applyFill="1" applyBorder="1" applyAlignment="1">
      <alignment horizontal="center" vertical="center"/>
    </xf>
    <xf numFmtId="204" fontId="49" fillId="0" borderId="6" xfId="70" applyNumberFormat="1" applyFont="1" applyBorder="1" applyAlignment="1">
      <alignment horizontal="center" vertical="center"/>
    </xf>
    <xf numFmtId="43" fontId="49" fillId="21" borderId="6" xfId="70" applyFont="1" applyFill="1" applyBorder="1" applyAlignment="1">
      <alignment horizontal="center" vertical="center"/>
    </xf>
    <xf numFmtId="0" fontId="49" fillId="0" borderId="6" xfId="0" applyFont="1" applyBorder="1" applyAlignment="1">
      <alignment horizontal="center"/>
    </xf>
    <xf numFmtId="43" fontId="49" fillId="0" borderId="6" xfId="70" applyFont="1" applyFill="1" applyBorder="1" applyAlignment="1">
      <alignment vertical="center"/>
    </xf>
    <xf numFmtId="203" fontId="59" fillId="0" borderId="6" xfId="70" applyNumberFormat="1" applyFont="1" applyBorder="1" applyAlignment="1">
      <alignment horizontal="left" vertical="center"/>
    </xf>
    <xf numFmtId="43" fontId="59" fillId="0" borderId="6" xfId="70" applyFont="1" applyFill="1" applyBorder="1" applyAlignment="1">
      <alignment vertical="center"/>
    </xf>
    <xf numFmtId="43" fontId="60" fillId="0" borderId="6" xfId="70" applyFont="1" applyFill="1" applyBorder="1" applyAlignment="1">
      <alignment horizontal="center" vertical="center"/>
    </xf>
    <xf numFmtId="43" fontId="60" fillId="0" borderId="6" xfId="70" applyFont="1" applyFill="1" applyBorder="1" applyAlignment="1">
      <alignment vertical="center"/>
    </xf>
    <xf numFmtId="43" fontId="60" fillId="21" borderId="6" xfId="70" applyFont="1" applyFill="1" applyBorder="1" applyAlignment="1">
      <alignment horizontal="center" vertical="center"/>
    </xf>
    <xf numFmtId="0" fontId="60" fillId="0" borderId="6" xfId="0" applyFont="1" applyBorder="1" applyAlignment="1">
      <alignment horizontal="center"/>
    </xf>
    <xf numFmtId="43" fontId="46" fillId="0" borderId="6" xfId="70" applyFont="1" applyFill="1" applyBorder="1" applyProtection="1">
      <protection locked="0"/>
    </xf>
    <xf numFmtId="43" fontId="46" fillId="0" borderId="11" xfId="70" applyFont="1" applyFill="1" applyBorder="1" applyAlignment="1" applyProtection="1">
      <alignment horizontal="center"/>
      <protection locked="0"/>
    </xf>
    <xf numFmtId="43" fontId="61" fillId="0" borderId="6" xfId="70" applyFont="1" applyFill="1" applyBorder="1" applyProtection="1">
      <protection locked="0"/>
    </xf>
    <xf numFmtId="43" fontId="61" fillId="0" borderId="11" xfId="70" applyFont="1" applyFill="1" applyBorder="1" applyAlignment="1" applyProtection="1">
      <alignment horizontal="center"/>
      <protection locked="0"/>
    </xf>
    <xf numFmtId="43" fontId="46" fillId="0" borderId="6" xfId="70" applyFont="1" applyFill="1" applyBorder="1" applyAlignment="1" applyProtection="1">
      <alignment horizontal="center"/>
      <protection locked="0"/>
    </xf>
    <xf numFmtId="43" fontId="61" fillId="0" borderId="6" xfId="70" applyFont="1" applyFill="1" applyBorder="1" applyAlignment="1" applyProtection="1">
      <alignment horizontal="center"/>
      <protection locked="0"/>
    </xf>
    <xf numFmtId="43" fontId="61" fillId="0" borderId="52" xfId="70" applyFont="1" applyFill="1" applyBorder="1" applyProtection="1">
      <protection locked="0"/>
    </xf>
    <xf numFmtId="41" fontId="62" fillId="0" borderId="30" xfId="84" applyNumberFormat="1" applyFont="1" applyFill="1" applyBorder="1" applyAlignment="1" applyProtection="1">
      <alignment horizontal="center" vertical="center"/>
    </xf>
    <xf numFmtId="43" fontId="46" fillId="0" borderId="6" xfId="70" applyFont="1" applyFill="1" applyBorder="1" applyAlignment="1">
      <alignment horizontal="right" vertical="center"/>
    </xf>
    <xf numFmtId="43" fontId="46" fillId="0" borderId="52" xfId="70" applyFont="1" applyFill="1" applyBorder="1" applyProtection="1">
      <protection locked="0"/>
    </xf>
    <xf numFmtId="205" fontId="46" fillId="0" borderId="6" xfId="70" applyNumberFormat="1" applyFont="1" applyFill="1" applyBorder="1" applyAlignment="1">
      <alignment horizontal="right" vertical="center"/>
    </xf>
    <xf numFmtId="0" fontId="63" fillId="0" borderId="0" xfId="0" applyFont="1"/>
    <xf numFmtId="43" fontId="64" fillId="0" borderId="6" xfId="70" applyFont="1" applyFill="1" applyBorder="1" applyAlignment="1" applyProtection="1">
      <alignment horizontal="center"/>
      <protection locked="0"/>
    </xf>
    <xf numFmtId="43" fontId="64" fillId="0" borderId="6" xfId="70" applyFont="1" applyFill="1" applyBorder="1" applyProtection="1">
      <protection locked="0"/>
    </xf>
    <xf numFmtId="43" fontId="64" fillId="0" borderId="11" xfId="70" applyFont="1" applyFill="1" applyBorder="1" applyAlignment="1" applyProtection="1">
      <alignment horizontal="center"/>
      <protection locked="0"/>
    </xf>
    <xf numFmtId="205" fontId="64" fillId="0" borderId="6" xfId="75" applyNumberFormat="1" applyFont="1" applyBorder="1" applyAlignment="1">
      <alignment horizontal="center" vertical="center"/>
    </xf>
    <xf numFmtId="43" fontId="64" fillId="0" borderId="6" xfId="70" applyFont="1" applyFill="1" applyBorder="1" applyAlignment="1">
      <alignment horizontal="right" vertical="center"/>
    </xf>
    <xf numFmtId="43" fontId="64" fillId="0" borderId="52" xfId="70" applyFont="1" applyFill="1" applyBorder="1" applyProtection="1">
      <protection locked="0"/>
    </xf>
    <xf numFmtId="41" fontId="64" fillId="0" borderId="30" xfId="84" applyNumberFormat="1" applyFont="1" applyFill="1" applyBorder="1" applyAlignment="1" applyProtection="1">
      <alignment horizontal="center" vertical="center"/>
    </xf>
    <xf numFmtId="205" fontId="64" fillId="0" borderId="5" xfId="70" applyNumberFormat="1" applyFont="1" applyFill="1" applyBorder="1" applyAlignment="1">
      <alignment horizontal="right" vertical="center"/>
    </xf>
    <xf numFmtId="205" fontId="64" fillId="0" borderId="6" xfId="84" applyNumberFormat="1" applyFont="1" applyFill="1" applyBorder="1" applyAlignment="1" applyProtection="1">
      <alignment horizontal="center" vertical="center"/>
    </xf>
    <xf numFmtId="205" fontId="64" fillId="0" borderId="30" xfId="84" applyNumberFormat="1" applyFont="1" applyFill="1" applyBorder="1" applyAlignment="1" applyProtection="1">
      <alignment horizontal="center" vertical="center"/>
    </xf>
    <xf numFmtId="205" fontId="64" fillId="0" borderId="6" xfId="70" applyNumberFormat="1" applyFont="1" applyFill="1" applyBorder="1" applyAlignment="1">
      <alignment horizontal="right" vertical="center"/>
    </xf>
    <xf numFmtId="203" fontId="64" fillId="0" borderId="52" xfId="70" applyNumberFormat="1" applyFont="1" applyBorder="1"/>
    <xf numFmtId="43" fontId="64" fillId="0" borderId="52" xfId="70" applyFont="1" applyFill="1" applyBorder="1"/>
    <xf numFmtId="203" fontId="64" fillId="0" borderId="52" xfId="70" applyNumberFormat="1" applyFont="1" applyFill="1" applyBorder="1"/>
    <xf numFmtId="43" fontId="45" fillId="20" borderId="47" xfId="70" applyFont="1" applyFill="1" applyBorder="1" applyAlignment="1">
      <alignment vertical="center"/>
    </xf>
    <xf numFmtId="203" fontId="65" fillId="0" borderId="6" xfId="70" applyNumberFormat="1" applyFont="1" applyBorder="1" applyAlignment="1">
      <alignment horizontal="left" vertical="center"/>
    </xf>
    <xf numFmtId="43" fontId="65" fillId="0" borderId="6" xfId="70" applyFont="1" applyBorder="1" applyAlignment="1">
      <alignment vertical="center"/>
    </xf>
    <xf numFmtId="43" fontId="64" fillId="0" borderId="6" xfId="70" applyFont="1" applyFill="1" applyBorder="1" applyAlignment="1">
      <alignment horizontal="center" vertical="center"/>
    </xf>
    <xf numFmtId="0" fontId="64" fillId="0" borderId="6" xfId="0" applyFont="1" applyBorder="1"/>
    <xf numFmtId="204" fontId="65" fillId="0" borderId="6" xfId="70" applyNumberFormat="1" applyFont="1" applyBorder="1" applyAlignment="1">
      <alignment horizontal="left" vertical="center"/>
    </xf>
    <xf numFmtId="43" fontId="64" fillId="0" borderId="11" xfId="70" applyFont="1" applyFill="1" applyBorder="1" applyAlignment="1">
      <alignment horizontal="center" vertical="center"/>
    </xf>
    <xf numFmtId="204" fontId="64" fillId="0" borderId="6" xfId="70" applyNumberFormat="1" applyFont="1" applyBorder="1" applyAlignment="1">
      <alignment horizontal="center" vertical="center"/>
    </xf>
    <xf numFmtId="0" fontId="64" fillId="0" borderId="11" xfId="0" quotePrefix="1" applyFont="1" applyBorder="1" applyAlignment="1">
      <alignment horizontal="left" vertical="top"/>
    </xf>
    <xf numFmtId="43" fontId="64" fillId="0" borderId="6" xfId="70" applyFont="1" applyFill="1" applyBorder="1" applyAlignment="1">
      <alignment horizontal="center" vertical="top"/>
    </xf>
    <xf numFmtId="3" fontId="64" fillId="0" borderId="18" xfId="0" applyNumberFormat="1" applyFont="1" applyBorder="1" applyAlignment="1">
      <alignment horizontal="center" vertical="top"/>
    </xf>
    <xf numFmtId="43" fontId="64" fillId="0" borderId="6" xfId="70" applyFont="1" applyFill="1" applyBorder="1" applyAlignment="1">
      <alignment vertical="top"/>
    </xf>
    <xf numFmtId="43" fontId="64" fillId="0" borderId="6" xfId="70" applyFont="1" applyFill="1" applyBorder="1" applyAlignment="1">
      <alignment horizontal="left" vertical="top"/>
    </xf>
    <xf numFmtId="0" fontId="64" fillId="0" borderId="6" xfId="0" applyFont="1" applyBorder="1" applyAlignment="1">
      <alignment horizontal="center"/>
    </xf>
    <xf numFmtId="43" fontId="64" fillId="0" borderId="6" xfId="97" applyFont="1" applyFill="1" applyBorder="1" applyAlignment="1">
      <alignment horizontal="center"/>
    </xf>
    <xf numFmtId="43" fontId="64" fillId="0" borderId="6" xfId="96" applyFont="1" applyFill="1" applyBorder="1" applyAlignment="1">
      <alignment horizontal="center"/>
    </xf>
    <xf numFmtId="43" fontId="64" fillId="0" borderId="6" xfId="97" applyFont="1" applyFill="1" applyBorder="1"/>
    <xf numFmtId="0" fontId="64" fillId="0" borderId="18" xfId="69" quotePrefix="1" applyFont="1" applyBorder="1"/>
    <xf numFmtId="187" fontId="64" fillId="0" borderId="5" xfId="86" applyFont="1" applyFill="1" applyBorder="1" applyAlignment="1" applyProtection="1">
      <alignment horizontal="center" vertical="top"/>
      <protection locked="0"/>
    </xf>
    <xf numFmtId="0" fontId="64" fillId="0" borderId="15" xfId="0" applyFont="1" applyBorder="1" applyAlignment="1">
      <alignment horizontal="center" vertical="top"/>
    </xf>
    <xf numFmtId="43" fontId="64" fillId="0" borderId="16" xfId="97" applyFont="1" applyFill="1" applyBorder="1" applyAlignment="1">
      <alignment vertical="top"/>
    </xf>
    <xf numFmtId="43" fontId="64" fillId="0" borderId="8" xfId="97" applyFont="1" applyFill="1" applyBorder="1" applyAlignment="1">
      <alignment vertical="top"/>
    </xf>
    <xf numFmtId="0" fontId="64" fillId="0" borderId="17" xfId="69" applyFont="1" applyBorder="1" applyAlignment="1">
      <alignment horizontal="center"/>
    </xf>
    <xf numFmtId="0" fontId="64" fillId="0" borderId="18" xfId="69" applyFont="1" applyBorder="1"/>
    <xf numFmtId="0" fontId="64" fillId="0" borderId="6" xfId="69" applyFont="1" applyBorder="1" applyAlignment="1">
      <alignment horizontal="center"/>
    </xf>
    <xf numFmtId="0" fontId="64" fillId="0" borderId="11" xfId="0" quotePrefix="1" applyFont="1" applyBorder="1" applyAlignment="1">
      <alignment horizontal="left" vertical="top" wrapText="1"/>
    </xf>
    <xf numFmtId="0" fontId="64" fillId="0" borderId="54" xfId="61" quotePrefix="1" applyFont="1" applyBorder="1" applyAlignment="1">
      <alignment horizontal="center" vertical="top"/>
    </xf>
    <xf numFmtId="43" fontId="64" fillId="0" borderId="6" xfId="70" applyFont="1" applyFill="1" applyBorder="1" applyAlignment="1">
      <alignment vertical="center"/>
    </xf>
    <xf numFmtId="43" fontId="64" fillId="21" borderId="6" xfId="70" applyFont="1" applyFill="1" applyBorder="1" applyAlignment="1">
      <alignment horizontal="center" vertical="center"/>
    </xf>
    <xf numFmtId="43" fontId="64" fillId="0" borderId="6" xfId="70" applyFont="1" applyFill="1" applyBorder="1" applyAlignment="1">
      <alignment vertical="center" wrapText="1"/>
    </xf>
    <xf numFmtId="43" fontId="64" fillId="0" borderId="6" xfId="70" applyFont="1" applyFill="1" applyBorder="1" applyAlignment="1" applyProtection="1">
      <alignment horizontal="center" vertical="center"/>
      <protection locked="0"/>
    </xf>
    <xf numFmtId="43" fontId="64" fillId="0" borderId="6" xfId="70" applyFont="1" applyFill="1" applyBorder="1" applyAlignment="1" applyProtection="1">
      <alignment vertical="center"/>
      <protection locked="0"/>
    </xf>
    <xf numFmtId="43" fontId="64" fillId="0" borderId="15" xfId="70" applyFont="1" applyFill="1" applyBorder="1" applyAlignment="1">
      <alignment horizontal="center" vertical="center"/>
    </xf>
    <xf numFmtId="43" fontId="64" fillId="0" borderId="5" xfId="70" applyFont="1" applyFill="1" applyBorder="1" applyAlignment="1">
      <alignment horizontal="center" vertical="center"/>
    </xf>
    <xf numFmtId="43" fontId="65" fillId="0" borderId="6" xfId="70" applyFont="1" applyFill="1" applyBorder="1" applyAlignment="1">
      <alignment vertical="center"/>
    </xf>
    <xf numFmtId="43" fontId="64" fillId="0" borderId="5" xfId="70" applyFont="1" applyFill="1" applyBorder="1" applyAlignment="1">
      <alignment horizontal="center"/>
    </xf>
    <xf numFmtId="43" fontId="64" fillId="21" borderId="52" xfId="70" applyFont="1" applyFill="1" applyBorder="1" applyAlignment="1">
      <alignment horizontal="center" vertical="center"/>
    </xf>
    <xf numFmtId="43" fontId="66" fillId="0" borderId="6" xfId="70" applyFont="1" applyFill="1" applyBorder="1" applyAlignment="1">
      <alignment horizontal="right" vertical="center"/>
    </xf>
    <xf numFmtId="4" fontId="64" fillId="0" borderId="53" xfId="70" applyNumberFormat="1" applyFont="1" applyFill="1" applyBorder="1" applyAlignment="1">
      <alignment horizontal="right" vertical="center"/>
    </xf>
    <xf numFmtId="43" fontId="64" fillId="0" borderId="5" xfId="70" applyFont="1" applyFill="1" applyBorder="1" applyAlignment="1">
      <alignment horizontal="left" vertical="center" indent="2"/>
    </xf>
    <xf numFmtId="204" fontId="65" fillId="0" borderId="6" xfId="70" applyNumberFormat="1" applyFont="1" applyBorder="1" applyAlignment="1">
      <alignment horizontal="center" vertical="center"/>
    </xf>
    <xf numFmtId="204" fontId="65" fillId="0" borderId="6" xfId="70" applyNumberFormat="1" applyFont="1" applyFill="1" applyBorder="1" applyAlignment="1">
      <alignment horizontal="center" vertical="center"/>
    </xf>
    <xf numFmtId="188" fontId="46" fillId="0" borderId="17" xfId="60" applyNumberFormat="1" applyFont="1" applyBorder="1" applyAlignment="1">
      <alignment horizontal="center" vertical="center"/>
    </xf>
    <xf numFmtId="188" fontId="46" fillId="0" borderId="18" xfId="60" applyNumberFormat="1" applyFont="1" applyBorder="1" applyAlignment="1">
      <alignment horizontal="center" vertical="center"/>
    </xf>
    <xf numFmtId="188" fontId="46" fillId="0" borderId="49" xfId="60" applyNumberFormat="1" applyFont="1" applyBorder="1" applyAlignment="1">
      <alignment horizontal="left" vertical="center"/>
    </xf>
    <xf numFmtId="188" fontId="46" fillId="0" borderId="50" xfId="60" applyNumberFormat="1" applyFont="1" applyBorder="1" applyAlignment="1">
      <alignment horizontal="left" vertical="center"/>
    </xf>
    <xf numFmtId="188" fontId="46" fillId="0" borderId="17" xfId="60" applyNumberFormat="1" applyFont="1" applyBorder="1" applyAlignment="1">
      <alignment horizontal="left" vertical="center"/>
    </xf>
    <xf numFmtId="188" fontId="46" fillId="0" borderId="18" xfId="60" applyNumberFormat="1" applyFont="1" applyBorder="1" applyAlignment="1">
      <alignment horizontal="left" vertical="center"/>
    </xf>
    <xf numFmtId="188" fontId="53" fillId="0" borderId="0" xfId="60" applyNumberFormat="1" applyFont="1" applyAlignment="1">
      <alignment horizontal="center" vertical="center"/>
    </xf>
    <xf numFmtId="188" fontId="54" fillId="0" borderId="0" xfId="60" applyNumberFormat="1" applyFont="1" applyAlignment="1">
      <alignment horizontal="center" vertical="center"/>
    </xf>
    <xf numFmtId="188" fontId="45" fillId="19" borderId="9" xfId="60" applyNumberFormat="1" applyFont="1" applyFill="1" applyBorder="1" applyAlignment="1">
      <alignment horizontal="center" vertical="center"/>
    </xf>
    <xf numFmtId="0" fontId="45" fillId="19" borderId="10" xfId="0" applyFont="1" applyFill="1" applyBorder="1" applyAlignment="1">
      <alignment horizontal="center" vertical="center"/>
    </xf>
    <xf numFmtId="188" fontId="45" fillId="19" borderId="10" xfId="60" applyNumberFormat="1" applyFont="1" applyFill="1" applyBorder="1" applyAlignment="1">
      <alignment horizontal="center" vertical="center"/>
    </xf>
    <xf numFmtId="188" fontId="45" fillId="19" borderId="22" xfId="60" applyNumberFormat="1" applyFont="1" applyFill="1" applyBorder="1" applyAlignment="1">
      <alignment horizontal="center" vertical="center"/>
    </xf>
    <xf numFmtId="188" fontId="45" fillId="19" borderId="23" xfId="60" applyNumberFormat="1" applyFont="1" applyFill="1" applyBorder="1" applyAlignment="1">
      <alignment horizontal="center" vertical="center"/>
    </xf>
    <xf numFmtId="188" fontId="45" fillId="19" borderId="24" xfId="60" applyNumberFormat="1" applyFont="1" applyFill="1" applyBorder="1" applyAlignment="1">
      <alignment horizontal="center" vertical="center"/>
    </xf>
    <xf numFmtId="188" fontId="45" fillId="19" borderId="25" xfId="60" applyNumberFormat="1" applyFont="1" applyFill="1" applyBorder="1" applyAlignment="1">
      <alignment horizontal="center" vertical="center"/>
    </xf>
    <xf numFmtId="188" fontId="46" fillId="0" borderId="51" xfId="60" applyNumberFormat="1" applyFont="1" applyBorder="1" applyAlignment="1">
      <alignment horizontal="center" vertical="center"/>
    </xf>
    <xf numFmtId="188" fontId="46" fillId="0" borderId="31" xfId="60" applyNumberFormat="1" applyFont="1" applyBorder="1" applyAlignment="1">
      <alignment horizontal="center" vertical="center"/>
    </xf>
    <xf numFmtId="188" fontId="45" fillId="6" borderId="22" xfId="60" applyNumberFormat="1" applyFont="1" applyFill="1" applyBorder="1" applyAlignment="1">
      <alignment horizontal="right" vertical="center"/>
    </xf>
    <xf numFmtId="188" fontId="45" fillId="6" borderId="23" xfId="60" applyNumberFormat="1" applyFont="1" applyFill="1" applyBorder="1" applyAlignment="1">
      <alignment horizontal="right" vertical="center"/>
    </xf>
    <xf numFmtId="188" fontId="45" fillId="6" borderId="24" xfId="60" applyNumberFormat="1" applyFont="1" applyFill="1" applyBorder="1" applyAlignment="1">
      <alignment horizontal="right" vertical="center"/>
    </xf>
    <xf numFmtId="188" fontId="45" fillId="6" borderId="25" xfId="60" applyNumberFormat="1" applyFont="1" applyFill="1" applyBorder="1" applyAlignment="1">
      <alignment horizontal="right" vertical="center"/>
    </xf>
    <xf numFmtId="188" fontId="45" fillId="6" borderId="9" xfId="60" applyNumberFormat="1" applyFont="1" applyFill="1" applyBorder="1" applyAlignment="1">
      <alignment horizontal="center" vertical="center"/>
    </xf>
    <xf numFmtId="188" fontId="45" fillId="6" borderId="30" xfId="60" applyNumberFormat="1" applyFont="1" applyFill="1" applyBorder="1" applyAlignment="1">
      <alignment horizontal="center" vertical="center"/>
    </xf>
    <xf numFmtId="188" fontId="45" fillId="6" borderId="10" xfId="60" applyNumberFormat="1" applyFont="1" applyFill="1" applyBorder="1" applyAlignment="1">
      <alignment horizontal="center" vertical="center"/>
    </xf>
    <xf numFmtId="188" fontId="45" fillId="6" borderId="45" xfId="60" quotePrefix="1" applyNumberFormat="1" applyFont="1" applyFill="1" applyBorder="1" applyAlignment="1">
      <alignment horizontal="left" vertical="center"/>
    </xf>
    <xf numFmtId="0" fontId="46" fillId="0" borderId="0" xfId="0" applyFont="1" applyAlignment="1">
      <alignment horizontal="center"/>
    </xf>
    <xf numFmtId="188" fontId="46" fillId="0" borderId="0" xfId="60" applyNumberFormat="1" applyFont="1" applyAlignment="1">
      <alignment horizontal="center"/>
    </xf>
    <xf numFmtId="188" fontId="54" fillId="6" borderId="0" xfId="60" applyNumberFormat="1" applyFont="1" applyFill="1" applyAlignment="1">
      <alignment horizontal="center"/>
    </xf>
    <xf numFmtId="188" fontId="55" fillId="17" borderId="9" xfId="60" applyNumberFormat="1" applyFont="1" applyFill="1" applyBorder="1" applyAlignment="1">
      <alignment horizontal="center" vertical="center"/>
    </xf>
    <xf numFmtId="188" fontId="55" fillId="17" borderId="10" xfId="60" applyNumberFormat="1" applyFont="1" applyFill="1" applyBorder="1" applyAlignment="1">
      <alignment horizontal="center" vertical="center"/>
    </xf>
    <xf numFmtId="188" fontId="45" fillId="0" borderId="39" xfId="60" applyNumberFormat="1" applyFont="1" applyBorder="1" applyAlignment="1">
      <alignment horizontal="right"/>
    </xf>
    <xf numFmtId="188" fontId="45" fillId="0" borderId="23" xfId="60" applyNumberFormat="1" applyFont="1" applyBorder="1" applyAlignment="1">
      <alignment horizontal="right"/>
    </xf>
    <xf numFmtId="188" fontId="45" fillId="0" borderId="0" xfId="60" applyNumberFormat="1" applyFont="1" applyAlignment="1">
      <alignment horizontal="left" vertical="center"/>
    </xf>
    <xf numFmtId="0" fontId="55" fillId="17" borderId="10" xfId="0" applyFont="1" applyFill="1" applyBorder="1" applyAlignment="1">
      <alignment vertical="center"/>
    </xf>
    <xf numFmtId="188" fontId="51" fillId="0" borderId="0" xfId="60" applyNumberFormat="1" applyFont="1" applyAlignment="1">
      <alignment horizontal="left" vertical="center"/>
    </xf>
    <xf numFmtId="188" fontId="49" fillId="6" borderId="0" xfId="60" quotePrefix="1" applyNumberFormat="1" applyFont="1" applyFill="1" applyBorder="1" applyAlignment="1">
      <alignment horizontal="center" vertical="center"/>
    </xf>
    <xf numFmtId="188" fontId="45" fillId="9" borderId="9" xfId="60" applyNumberFormat="1" applyFont="1" applyFill="1" applyBorder="1" applyAlignment="1">
      <alignment horizontal="center" vertical="center"/>
    </xf>
    <xf numFmtId="0" fontId="45" fillId="9" borderId="10" xfId="0" applyFont="1" applyFill="1" applyBorder="1" applyAlignment="1">
      <alignment vertical="center"/>
    </xf>
    <xf numFmtId="188" fontId="45" fillId="0" borderId="0" xfId="60" applyNumberFormat="1" applyFont="1" applyBorder="1" applyAlignment="1">
      <alignment horizontal="center"/>
    </xf>
    <xf numFmtId="188" fontId="45" fillId="0" borderId="34" xfId="60" applyNumberFormat="1" applyFont="1" applyBorder="1" applyAlignment="1">
      <alignment horizontal="center"/>
    </xf>
    <xf numFmtId="188" fontId="46" fillId="6" borderId="8" xfId="60" applyNumberFormat="1" applyFont="1" applyFill="1" applyBorder="1" applyAlignment="1">
      <alignment horizontal="left"/>
    </xf>
    <xf numFmtId="188" fontId="46" fillId="6" borderId="11" xfId="60" applyNumberFormat="1" applyFont="1" applyFill="1" applyBorder="1" applyAlignment="1">
      <alignment horizontal="left"/>
    </xf>
    <xf numFmtId="188" fontId="45" fillId="9" borderId="10" xfId="60" applyNumberFormat="1" applyFont="1" applyFill="1" applyBorder="1" applyAlignment="1">
      <alignment horizontal="center" vertical="center"/>
    </xf>
    <xf numFmtId="43" fontId="52" fillId="0" borderId="0" xfId="70" applyFont="1" applyAlignment="1">
      <alignment vertical="center"/>
    </xf>
    <xf numFmtId="43" fontId="58" fillId="0" borderId="0" xfId="70" applyFont="1" applyAlignment="1">
      <alignment horizontal="center" vertical="center"/>
    </xf>
    <xf numFmtId="43" fontId="45" fillId="11" borderId="7" xfId="70" applyFont="1" applyFill="1" applyBorder="1" applyAlignment="1">
      <alignment horizontal="center" vertical="center"/>
    </xf>
    <xf numFmtId="43" fontId="45" fillId="11" borderId="48" xfId="70" applyFont="1" applyFill="1" applyBorder="1" applyAlignment="1">
      <alignment vertical="center"/>
    </xf>
    <xf numFmtId="43" fontId="45" fillId="11" borderId="48" xfId="7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38" fillId="14" borderId="36" xfId="0" applyFont="1" applyFill="1" applyBorder="1" applyAlignment="1">
      <alignment horizontal="center"/>
    </xf>
    <xf numFmtId="0" fontId="38" fillId="14" borderId="1" xfId="0" applyFont="1" applyFill="1" applyBorder="1" applyAlignment="1">
      <alignment horizontal="center"/>
    </xf>
    <xf numFmtId="0" fontId="38" fillId="14" borderId="3" xfId="0" applyFont="1" applyFill="1" applyBorder="1" applyAlignment="1">
      <alignment horizontal="center"/>
    </xf>
    <xf numFmtId="0" fontId="38" fillId="14" borderId="38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8" borderId="9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vertical="center"/>
    </xf>
    <xf numFmtId="0" fontId="34" fillId="0" borderId="0" xfId="0" applyFont="1" applyAlignment="1">
      <alignment horizontal="center"/>
    </xf>
    <xf numFmtId="0" fontId="26" fillId="0" borderId="0" xfId="0" applyFont="1" applyAlignment="1">
      <alignment horizontal="center" vertical="center" textRotation="180"/>
    </xf>
    <xf numFmtId="0" fontId="0" fillId="0" borderId="0" xfId="0" applyAlignment="1">
      <alignment horizontal="center" vertical="center"/>
    </xf>
    <xf numFmtId="0" fontId="25" fillId="9" borderId="9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vertical="center"/>
    </xf>
    <xf numFmtId="0" fontId="25" fillId="9" borderId="22" xfId="0" applyFont="1" applyFill="1" applyBorder="1" applyAlignment="1">
      <alignment horizontal="center" vertical="center"/>
    </xf>
    <xf numFmtId="0" fontId="25" fillId="9" borderId="23" xfId="0" applyFont="1" applyFill="1" applyBorder="1" applyAlignment="1">
      <alignment horizontal="center" vertical="center"/>
    </xf>
    <xf numFmtId="0" fontId="25" fillId="9" borderId="24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/>
    </xf>
    <xf numFmtId="0" fontId="25" fillId="9" borderId="27" xfId="0" applyFont="1" applyFill="1" applyBorder="1" applyAlignment="1">
      <alignment horizontal="center"/>
    </xf>
    <xf numFmtId="0" fontId="25" fillId="9" borderId="28" xfId="0" applyFont="1" applyFill="1" applyBorder="1" applyAlignment="1">
      <alignment horizontal="center"/>
    </xf>
    <xf numFmtId="0" fontId="25" fillId="10" borderId="9" xfId="0" quotePrefix="1" applyFont="1" applyFill="1" applyBorder="1" applyAlignment="1">
      <alignment horizontal="center" vertical="center"/>
    </xf>
    <xf numFmtId="0" fontId="25" fillId="10" borderId="10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10" borderId="10" xfId="0" applyFont="1" applyFill="1" applyBorder="1" applyAlignment="1">
      <alignment vertical="center"/>
    </xf>
    <xf numFmtId="0" fontId="25" fillId="10" borderId="10" xfId="0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1" fillId="0" borderId="0" xfId="0" applyFont="1" applyAlignment="1">
      <alignment horizontal="center" vertical="center" textRotation="180"/>
    </xf>
    <xf numFmtId="0" fontId="43" fillId="13" borderId="9" xfId="0" applyFont="1" applyFill="1" applyBorder="1" applyAlignment="1">
      <alignment horizontal="center" vertical="center"/>
    </xf>
    <xf numFmtId="0" fontId="43" fillId="13" borderId="10" xfId="0" applyFont="1" applyFill="1" applyBorder="1" applyAlignment="1">
      <alignment vertical="center"/>
    </xf>
  </cellXfs>
  <cellStyles count="98">
    <cellStyle name=",;F'KOIT[[WAAHK" xfId="1"/>
    <cellStyle name="?? [0.00]_????" xfId="2"/>
    <cellStyle name="?? [0]_PERSONAL" xfId="3"/>
    <cellStyle name="???? [0.00]_????" xfId="4"/>
    <cellStyle name="??????[0]_PERSONAL" xfId="5"/>
    <cellStyle name="??????PERSONAL" xfId="6"/>
    <cellStyle name="?????[0]_PERSONAL" xfId="7"/>
    <cellStyle name="?????PERSONAL" xfId="8"/>
    <cellStyle name="????_????" xfId="9"/>
    <cellStyle name="???[0]_PERSONAL" xfId="10"/>
    <cellStyle name="???_PERSONAL" xfId="11"/>
    <cellStyle name="??_??" xfId="12"/>
    <cellStyle name="?@??laroux" xfId="13"/>
    <cellStyle name="=C:\WINDOWS\SYSTEM32\COMMAND.COM" xfId="14"/>
    <cellStyle name="a" xfId="64"/>
    <cellStyle name="abc" xfId="15"/>
    <cellStyle name="Calc Currency (0)" xfId="16"/>
    <cellStyle name="Calc Currency (2)" xfId="17"/>
    <cellStyle name="Calc Percent (0)" xfId="18"/>
    <cellStyle name="Calc Percent (1)" xfId="19"/>
    <cellStyle name="Calc Percent (2)" xfId="20"/>
    <cellStyle name="Calc Units (0)" xfId="21"/>
    <cellStyle name="Calc Units (1)" xfId="22"/>
    <cellStyle name="Calc Units (2)" xfId="23"/>
    <cellStyle name="Comma" xfId="70" builtinId="3"/>
    <cellStyle name="Comma [00]" xfId="24"/>
    <cellStyle name="Comma 10" xfId="84"/>
    <cellStyle name="Comma 10 2" xfId="97"/>
    <cellStyle name="Comma 10 2 2" xfId="86"/>
    <cellStyle name="Comma 2" xfId="65"/>
    <cellStyle name="Comma 2 2" xfId="76"/>
    <cellStyle name="Comma 2 2 3" xfId="91"/>
    <cellStyle name="Comma 2 4" xfId="90"/>
    <cellStyle name="Comma 21" xfId="92"/>
    <cellStyle name="Comma 3 5" xfId="93"/>
    <cellStyle name="Comma 4" xfId="94"/>
    <cellStyle name="Comma 5 2" xfId="83"/>
    <cellStyle name="company_title" xfId="25"/>
    <cellStyle name="Currency [00]" xfId="26"/>
    <cellStyle name="Date Short" xfId="27"/>
    <cellStyle name="date_format" xfId="28"/>
    <cellStyle name="Enter Currency (0)" xfId="29"/>
    <cellStyle name="Enter Currency (2)" xfId="30"/>
    <cellStyle name="Enter Units (0)" xfId="31"/>
    <cellStyle name="Enter Units (1)" xfId="32"/>
    <cellStyle name="Enter Units (2)" xfId="33"/>
    <cellStyle name="Grey" xfId="34"/>
    <cellStyle name="Header1" xfId="35"/>
    <cellStyle name="Header2" xfId="36"/>
    <cellStyle name="Input [yellow]" xfId="37"/>
    <cellStyle name="Link Currency (0)" xfId="38"/>
    <cellStyle name="Link Currency (2)" xfId="39"/>
    <cellStyle name="Link Units (0)" xfId="40"/>
    <cellStyle name="Link Units (1)" xfId="41"/>
    <cellStyle name="Link Units (2)" xfId="42"/>
    <cellStyle name="no dec" xfId="66"/>
    <cellStyle name="Normal" xfId="0" builtinId="0"/>
    <cellStyle name="Normal - Style1" xfId="43"/>
    <cellStyle name="Normal 2" xfId="75"/>
    <cellStyle name="Normal 2 3" xfId="89"/>
    <cellStyle name="Normal 2 4" xfId="77"/>
    <cellStyle name="Normal 3" xfId="79"/>
    <cellStyle name="Normal 4" xfId="87"/>
    <cellStyle name="Normal 5 2" xfId="85"/>
    <cellStyle name="Normal 5 2 2" xfId="95"/>
    <cellStyle name="Normal 8" xfId="88"/>
    <cellStyle name="ParaBirimi [0]_RESULTS" xfId="44"/>
    <cellStyle name="ParaBirimi_RESULTS" xfId="45"/>
    <cellStyle name="Percent [0]" xfId="46"/>
    <cellStyle name="Percent [00]" xfId="47"/>
    <cellStyle name="Percent [2]" xfId="48"/>
    <cellStyle name="PrePop Currency (0)" xfId="49"/>
    <cellStyle name="PrePop Currency (2)" xfId="50"/>
    <cellStyle name="PrePop Units (0)" xfId="51"/>
    <cellStyle name="PrePop Units (1)" xfId="52"/>
    <cellStyle name="PrePop Units (2)" xfId="53"/>
    <cellStyle name="report_title" xfId="54"/>
    <cellStyle name="Text Indent A" xfId="55"/>
    <cellStyle name="Text Indent B" xfId="56"/>
    <cellStyle name="Text Indent C" xfId="57"/>
    <cellStyle name="Virg? [0]_RESULTS" xfId="58"/>
    <cellStyle name="Virg?_RESULTS" xfId="59"/>
    <cellStyle name="เครื่องหมายจุลภาค 10" xfId="78"/>
    <cellStyle name="เครื่องหมายจุลภาค 2" xfId="67"/>
    <cellStyle name="เครื่องหมายจุลภาค 2 2" xfId="62"/>
    <cellStyle name="เครื่องหมายจุลภาค 2 3" xfId="96"/>
    <cellStyle name="เครื่องหมายจุลภาค 3" xfId="63"/>
    <cellStyle name="เครื่องหมายจุลภาค 4" xfId="72"/>
    <cellStyle name="เครื่องหมายจุลภาค 9" xfId="82"/>
    <cellStyle name="เครื่องหมายจุลภาค_5008 อาคารสำนักงานคณะกรรมการเลือกตั้งจ.ภูเก็ต" xfId="68"/>
    <cellStyle name="เครื่องหมายสกุลเงิน [0]_PERSONAL" xfId="60"/>
    <cellStyle name="ปกติ 2" xfId="69"/>
    <cellStyle name="ปกติ 2 2" xfId="61"/>
    <cellStyle name="ปกติ 2 3" xfId="73"/>
    <cellStyle name="ปกติ 3" xfId="74"/>
    <cellStyle name="ปกติ 4" xfId="81"/>
    <cellStyle name="ปกติ 5" xfId="71"/>
    <cellStyle name="ปกติ 7" xfId="8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333399"/>
      <color rgb="FF0000CC"/>
      <color rgb="FFFFCC00"/>
      <color rgb="FFFFEEA7"/>
      <color rgb="FFFFEBFF"/>
      <color rgb="FFEAF0F6"/>
      <color rgb="FFCCFFCC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muti365-my.sharepoint.com/personal/sayun_kh_rmuti_ac_th/Documents/&#3648;&#3629;&#3585;&#3626;&#3634;&#3619;%20&#3617;&#3607;&#3619;%20(&#3607;&#3635;&#3649;&#3610;&#3610;)/&#3591;&#3634;&#3609;%20(RMUTI)/&#3624;&#3641;&#3609;&#3618;&#3660;%20&#3627;&#3609;&#3629;&#3591;&#3619;&#3632;&#3648;&#3623;&#3637;&#3618;&#3591;/&#3627;&#3621;&#3633;&#3591;&#3588;&#3634;&#3588;&#3621;&#3640;&#3617;&#3627;&#3617;&#3657;&#3629;&#3649;&#3611;&#3621;&#3591;%20&#3609;&#3623;&#3633;&#3605;&#3585;&#3619;&#3619;&#3617;&#3585;&#3634;&#3619;&#3648;&#3585;&#3625;&#3605;&#3619;/3%20&#3611;&#3619;&#3636;&#3617;&#3634;&#3603;&#3649;&#3621;&#3632;&#3619;&#3634;&#3588;&#3634;0/BOQ_&#3627;&#3621;&#3633;&#3591;&#3588;&#3634;&#3627;&#3617;&#3657;&#3629;&#3649;&#3611;&#3621;&#3591;&#3609;&#3623;&#3633;&#3605;&#3585;&#3619;&#3619;&#3617;%20&#3649;&#3585;&#3657;&#3652;&#3586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รายละเอียดค่าใช้จ่ายพิเศษ"/>
      <sheetName val="ปร.4"/>
      <sheetName val="ปร.5(ก)"/>
      <sheetName val="ปร.6"/>
      <sheetName val="ชื่อโครงการ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แบบเลขที่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32" zoomScaleSheetLayoutView="4" workbookViewId="0"/>
  </sheetViews>
  <sheetFormatPr defaultRowHeight="21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S43"/>
  <sheetViews>
    <sheetView showGridLines="0" view="pageBreakPreview" zoomScaleNormal="100" workbookViewId="0">
      <selection activeCell="C17" sqref="C17"/>
    </sheetView>
  </sheetViews>
  <sheetFormatPr defaultColWidth="0" defaultRowHeight="21.75" customHeight="1" zeroHeight="1"/>
  <cols>
    <col min="1" max="1" width="8.1640625" style="1" customWidth="1"/>
    <col min="2" max="2" width="12.83203125" style="1" customWidth="1"/>
    <col min="3" max="3" width="24.6640625" style="1" customWidth="1"/>
    <col min="4" max="4" width="9.6640625" style="1" customWidth="1"/>
    <col min="5" max="6" width="8.83203125" style="1" customWidth="1"/>
    <col min="7" max="7" width="6.83203125" style="1" customWidth="1"/>
    <col min="8" max="8" width="6.5" style="1" customWidth="1"/>
    <col min="9" max="17" width="6.83203125" style="1" customWidth="1"/>
    <col min="18" max="18" width="13.5" style="1" customWidth="1"/>
    <col min="19" max="19" width="6.33203125" style="1" customWidth="1"/>
    <col min="20" max="20" width="9.33203125" style="1" customWidth="1"/>
    <col min="21" max="16384" width="0" style="1" hidden="1"/>
  </cols>
  <sheetData>
    <row r="1" spans="1:19" ht="21.75" customHeight="1"/>
    <row r="2" spans="1:19" ht="24.75" customHeight="1">
      <c r="O2" s="23" t="s">
        <v>91</v>
      </c>
      <c r="S2" s="336" t="s">
        <v>88</v>
      </c>
    </row>
    <row r="3" spans="1:19" ht="24.75" customHeight="1">
      <c r="A3" s="335" t="s">
        <v>60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6"/>
    </row>
    <row r="4" spans="1:19" ht="17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336"/>
    </row>
    <row r="5" spans="1:19" ht="25.5" customHeight="1">
      <c r="A5" s="76" t="e">
        <f>#REF!</f>
        <v>#REF!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337"/>
    </row>
    <row r="6" spans="1:19">
      <c r="A6" s="78" t="e">
        <f>#REF!</f>
        <v>#REF!</v>
      </c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8"/>
      <c r="S6" s="337"/>
    </row>
    <row r="7" spans="1:19">
      <c r="A7" s="19" t="s">
        <v>41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8"/>
      <c r="S7" s="337"/>
    </row>
    <row r="8" spans="1:19">
      <c r="A8" s="19" t="e">
        <f>#REF!</f>
        <v>#REF!</v>
      </c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8"/>
      <c r="S8" s="337"/>
    </row>
    <row r="9" spans="1:19" ht="22.5" customHeight="1">
      <c r="A9" s="19" t="s">
        <v>57</v>
      </c>
      <c r="B9" s="8"/>
      <c r="C9" s="8"/>
      <c r="D9" s="8"/>
      <c r="E9" s="8"/>
      <c r="F9" s="19" t="s">
        <v>42</v>
      </c>
      <c r="G9" s="8"/>
      <c r="H9" s="8"/>
      <c r="I9" s="8" t="s">
        <v>43</v>
      </c>
      <c r="J9" s="8"/>
      <c r="K9" s="8"/>
      <c r="L9" s="8"/>
      <c r="M9" s="8" t="s">
        <v>44</v>
      </c>
      <c r="N9" s="8"/>
      <c r="O9" s="8"/>
      <c r="P9" s="8"/>
      <c r="Q9" s="8"/>
      <c r="R9" s="8"/>
      <c r="S9" s="337"/>
    </row>
    <row r="10" spans="1:19" ht="8.25" customHeight="1" thickBot="1">
      <c r="B10" s="9"/>
      <c r="F10" s="9"/>
      <c r="S10" s="337"/>
    </row>
    <row r="11" spans="1:19" ht="22.5" thickTop="1">
      <c r="A11" s="338" t="s">
        <v>33</v>
      </c>
      <c r="B11" s="340" t="s">
        <v>34</v>
      </c>
      <c r="C11" s="341"/>
      <c r="D11" s="28" t="s">
        <v>3</v>
      </c>
      <c r="E11" s="28" t="s">
        <v>6</v>
      </c>
      <c r="F11" s="28" t="s">
        <v>7</v>
      </c>
      <c r="G11" s="344" t="s">
        <v>36</v>
      </c>
      <c r="H11" s="345"/>
      <c r="I11" s="345"/>
      <c r="J11" s="345"/>
      <c r="K11" s="345"/>
      <c r="L11" s="346"/>
      <c r="M11" s="344" t="s">
        <v>37</v>
      </c>
      <c r="N11" s="345"/>
      <c r="O11" s="345"/>
      <c r="P11" s="345"/>
      <c r="Q11" s="346"/>
      <c r="R11" s="338" t="s">
        <v>13</v>
      </c>
      <c r="S11" s="337"/>
    </row>
    <row r="12" spans="1:19" ht="22.5" thickBot="1">
      <c r="A12" s="339"/>
      <c r="B12" s="342"/>
      <c r="C12" s="343"/>
      <c r="D12" s="29" t="s">
        <v>14</v>
      </c>
      <c r="E12" s="29" t="s">
        <v>15</v>
      </c>
      <c r="F12" s="29" t="s">
        <v>35</v>
      </c>
      <c r="G12" s="29" t="s">
        <v>16</v>
      </c>
      <c r="H12" s="29" t="s">
        <v>17</v>
      </c>
      <c r="I12" s="29" t="s">
        <v>18</v>
      </c>
      <c r="J12" s="29" t="s">
        <v>19</v>
      </c>
      <c r="K12" s="29" t="s">
        <v>20</v>
      </c>
      <c r="L12" s="29" t="s">
        <v>21</v>
      </c>
      <c r="M12" s="29" t="s">
        <v>18</v>
      </c>
      <c r="N12" s="29" t="s">
        <v>22</v>
      </c>
      <c r="O12" s="29" t="s">
        <v>23</v>
      </c>
      <c r="P12" s="29" t="s">
        <v>21</v>
      </c>
      <c r="Q12" s="29" t="s">
        <v>24</v>
      </c>
      <c r="R12" s="339"/>
      <c r="S12" s="337"/>
    </row>
    <row r="13" spans="1:19" ht="22.5" thickTop="1">
      <c r="A13" s="2"/>
      <c r="B13" s="11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37"/>
    </row>
    <row r="14" spans="1:19">
      <c r="A14" s="3"/>
      <c r="B14" s="13"/>
      <c r="C14" s="1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37"/>
    </row>
    <row r="15" spans="1:19">
      <c r="A15" s="3"/>
      <c r="B15" s="13"/>
      <c r="C15" s="1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37"/>
    </row>
    <row r="16" spans="1:19">
      <c r="A16" s="3"/>
      <c r="B16" s="13"/>
      <c r="C16" s="1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37"/>
    </row>
    <row r="17" spans="1:19">
      <c r="A17" s="3"/>
      <c r="B17" s="13"/>
      <c r="C17" s="1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37"/>
    </row>
    <row r="18" spans="1:19">
      <c r="A18" s="3"/>
      <c r="B18" s="13"/>
      <c r="C18" s="1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37"/>
    </row>
    <row r="19" spans="1:19">
      <c r="A19" s="3"/>
      <c r="B19" s="13"/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37"/>
    </row>
    <row r="20" spans="1:19">
      <c r="A20" s="3"/>
      <c r="B20" s="13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37"/>
    </row>
    <row r="21" spans="1:19">
      <c r="A21" s="3"/>
      <c r="B21" s="13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37"/>
    </row>
    <row r="22" spans="1:19">
      <c r="A22" s="3"/>
      <c r="B22" s="13"/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37"/>
    </row>
    <row r="23" spans="1:19">
      <c r="A23" s="3"/>
      <c r="B23" s="13"/>
      <c r="C23" s="1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37"/>
    </row>
    <row r="24" spans="1:19">
      <c r="A24" s="10"/>
      <c r="B24" s="15"/>
      <c r="C24" s="1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337"/>
    </row>
    <row r="25" spans="1:19" ht="18.75" customHeight="1">
      <c r="S25" s="337"/>
    </row>
    <row r="26" spans="1:19"/>
    <row r="27" spans="1:19"/>
    <row r="28" spans="1:19"/>
    <row r="29" spans="1:19"/>
    <row r="30" spans="1:19"/>
    <row r="31" spans="1:19"/>
    <row r="32" spans="1:19"/>
    <row r="33"/>
    <row r="34"/>
    <row r="35"/>
    <row r="36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</sheetData>
  <mergeCells count="7">
    <mergeCell ref="S2:S25"/>
    <mergeCell ref="A11:A12"/>
    <mergeCell ref="B11:C12"/>
    <mergeCell ref="G11:L11"/>
    <mergeCell ref="M11:Q11"/>
    <mergeCell ref="R11:R12"/>
    <mergeCell ref="A3:R3"/>
  </mergeCells>
  <phoneticPr fontId="0" type="noConversion"/>
  <printOptions horizontalCentered="1"/>
  <pageMargins left="0.43307086614173229" right="0.39370078740157483" top="0.6692913385826772" bottom="0.35433070866141736" header="0.31496062992125984" footer="0.27559055118110237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H50"/>
  <sheetViews>
    <sheetView showGridLines="0" view="pageBreakPreview" zoomScaleNormal="100" workbookViewId="0">
      <selection activeCell="C15" sqref="C15"/>
    </sheetView>
  </sheetViews>
  <sheetFormatPr defaultColWidth="0" defaultRowHeight="21.75" customHeight="1" zeroHeight="1"/>
  <cols>
    <col min="1" max="1" width="8" style="1" customWidth="1"/>
    <col min="2" max="2" width="31.6640625" style="1" customWidth="1"/>
    <col min="3" max="3" width="11" style="1" customWidth="1"/>
    <col min="4" max="4" width="13" style="1" customWidth="1"/>
    <col min="5" max="5" width="9.83203125" style="1" customWidth="1"/>
    <col min="6" max="6" width="12" style="1" customWidth="1"/>
    <col min="7" max="7" width="12.6640625" style="1" customWidth="1"/>
    <col min="8" max="8" width="17.83203125" style="1" customWidth="1"/>
    <col min="9" max="9" width="9.33203125" style="1" customWidth="1"/>
    <col min="10" max="16384" width="0" style="1" hidden="1"/>
  </cols>
  <sheetData>
    <row r="1" spans="1:8" ht="22.5" customHeight="1">
      <c r="A1" s="332" t="s">
        <v>104</v>
      </c>
      <c r="B1" s="332"/>
      <c r="C1" s="332"/>
      <c r="D1" s="332"/>
      <c r="E1" s="332"/>
      <c r="F1" s="332"/>
      <c r="G1" s="332"/>
      <c r="H1" s="332"/>
    </row>
    <row r="2" spans="1:8" ht="22.5" customHeight="1">
      <c r="A2" s="21"/>
      <c r="B2" s="21"/>
      <c r="C2" s="21"/>
      <c r="D2" s="21"/>
      <c r="E2" s="21"/>
      <c r="F2" s="21"/>
      <c r="G2" s="21"/>
      <c r="H2" s="21"/>
    </row>
    <row r="3" spans="1:8" ht="22.5">
      <c r="G3" s="23" t="s">
        <v>92</v>
      </c>
    </row>
    <row r="4" spans="1:8" ht="24" customHeight="1">
      <c r="A4" s="335" t="s">
        <v>61</v>
      </c>
      <c r="B4" s="335"/>
      <c r="C4" s="335"/>
      <c r="D4" s="335"/>
      <c r="E4" s="335"/>
      <c r="F4" s="335"/>
      <c r="G4" s="335"/>
    </row>
    <row r="5" spans="1:8" ht="24" customHeight="1">
      <c r="A5" s="22"/>
      <c r="B5" s="22"/>
      <c r="C5" s="22"/>
      <c r="D5" s="22"/>
      <c r="E5" s="22"/>
      <c r="F5" s="22"/>
      <c r="G5" s="22"/>
    </row>
    <row r="6" spans="1:8" ht="25.5" customHeight="1">
      <c r="A6" s="76" t="e">
        <f>#REF!</f>
        <v>#REF!</v>
      </c>
      <c r="B6" s="5"/>
      <c r="C6" s="6"/>
      <c r="D6" s="6"/>
      <c r="E6" s="6"/>
      <c r="F6" s="6"/>
      <c r="G6" s="6"/>
      <c r="H6" s="6"/>
    </row>
    <row r="7" spans="1:8">
      <c r="A7" s="77" t="e">
        <f>#REF!</f>
        <v>#REF!</v>
      </c>
      <c r="B7" s="8"/>
      <c r="C7" s="8"/>
      <c r="D7" s="8"/>
      <c r="E7" s="8"/>
      <c r="F7" s="8"/>
      <c r="G7" s="8"/>
      <c r="H7" s="8"/>
    </row>
    <row r="8" spans="1:8">
      <c r="A8" s="8" t="s">
        <v>41</v>
      </c>
      <c r="B8" s="20"/>
      <c r="C8" s="8"/>
      <c r="D8" s="8"/>
      <c r="E8" s="8"/>
      <c r="F8" s="8"/>
      <c r="G8" s="8"/>
      <c r="H8" s="8"/>
    </row>
    <row r="9" spans="1:8">
      <c r="A9" s="8" t="e">
        <f>#REF!</f>
        <v>#REF!</v>
      </c>
      <c r="B9" s="20"/>
      <c r="C9" s="8"/>
      <c r="D9" s="8"/>
      <c r="E9" s="8"/>
      <c r="F9" s="8"/>
      <c r="G9" s="8"/>
      <c r="H9" s="8"/>
    </row>
    <row r="10" spans="1:8">
      <c r="A10" s="8" t="s">
        <v>57</v>
      </c>
      <c r="B10" s="20"/>
      <c r="C10" s="8"/>
      <c r="D10" s="8" t="s">
        <v>62</v>
      </c>
      <c r="E10" s="8"/>
      <c r="F10" s="8"/>
      <c r="G10" s="8"/>
      <c r="H10" s="8"/>
    </row>
    <row r="11" spans="1:8" ht="12.75" customHeight="1" thickBot="1">
      <c r="D11" s="9"/>
    </row>
    <row r="12" spans="1:8" ht="22.5" thickTop="1">
      <c r="A12" s="347" t="s">
        <v>32</v>
      </c>
      <c r="B12" s="349" t="s">
        <v>34</v>
      </c>
      <c r="C12" s="349" t="s">
        <v>25</v>
      </c>
      <c r="D12" s="30" t="s">
        <v>4</v>
      </c>
      <c r="E12" s="30" t="s">
        <v>26</v>
      </c>
      <c r="F12" s="349" t="s">
        <v>10</v>
      </c>
      <c r="G12" s="30" t="s">
        <v>27</v>
      </c>
      <c r="H12" s="349" t="s">
        <v>13</v>
      </c>
    </row>
    <row r="13" spans="1:8" ht="25.5" thickBot="1">
      <c r="A13" s="348"/>
      <c r="B13" s="351"/>
      <c r="C13" s="351"/>
      <c r="D13" s="31" t="s">
        <v>2</v>
      </c>
      <c r="E13" s="31" t="s">
        <v>28</v>
      </c>
      <c r="F13" s="351"/>
      <c r="G13" s="32" t="s">
        <v>38</v>
      </c>
      <c r="H13" s="350"/>
    </row>
    <row r="14" spans="1:8" ht="22.5" thickTop="1">
      <c r="A14" s="2"/>
      <c r="B14" s="2"/>
      <c r="C14" s="2"/>
      <c r="D14" s="2"/>
      <c r="E14" s="2"/>
      <c r="F14" s="2"/>
      <c r="G14" s="2"/>
      <c r="H14" s="2"/>
    </row>
    <row r="15" spans="1:8">
      <c r="A15" s="2"/>
      <c r="B15" s="2"/>
      <c r="C15" s="2"/>
      <c r="D15" s="2"/>
      <c r="E15" s="2"/>
      <c r="F15" s="2"/>
      <c r="G15" s="2"/>
      <c r="H15" s="2"/>
    </row>
    <row r="16" spans="1:8">
      <c r="A16" s="2"/>
      <c r="B16" s="2"/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  <row r="30" spans="1:8">
      <c r="A30" s="2"/>
      <c r="B30" s="2"/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/>
    <row r="42" spans="1:8"/>
    <row r="43" spans="1:8"/>
    <row r="44" spans="1:8"/>
    <row r="45" spans="1:8"/>
    <row r="46" spans="1:8"/>
    <row r="47" spans="1:8" ht="21.75" customHeight="1"/>
    <row r="48" spans="1:8" ht="21.75" customHeight="1"/>
    <row r="49" ht="21.75" customHeight="1"/>
    <row r="50" ht="21.75" customHeight="1"/>
  </sheetData>
  <mergeCells count="7">
    <mergeCell ref="A1:H1"/>
    <mergeCell ref="A12:A13"/>
    <mergeCell ref="H12:H13"/>
    <mergeCell ref="F12:F13"/>
    <mergeCell ref="C12:C13"/>
    <mergeCell ref="B12:B13"/>
    <mergeCell ref="A4:G4"/>
  </mergeCells>
  <phoneticPr fontId="0" type="noConversion"/>
  <printOptions horizontalCentered="1"/>
  <pageMargins left="0.39370078740157483" right="0.39370078740157483" top="0.43307086614173229" bottom="0.35433070866141736" header="0.31496062992125984" footer="0.23622047244094491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C00"/>
  </sheetPr>
  <dimension ref="A2:K38"/>
  <sheetViews>
    <sheetView showGridLines="0" tabSelected="1" view="pageBreakPreview" topLeftCell="A2" zoomScaleNormal="100" workbookViewId="0">
      <selection activeCell="F18" sqref="F18"/>
    </sheetView>
  </sheetViews>
  <sheetFormatPr defaultColWidth="0" defaultRowHeight="0" customHeight="1" zeroHeight="1"/>
  <cols>
    <col min="1" max="1" width="9.6640625" style="60" customWidth="1"/>
    <col min="2" max="2" width="69.83203125" style="60" customWidth="1"/>
    <col min="3" max="3" width="14.5" style="60" customWidth="1"/>
    <col min="4" max="4" width="13.6640625" style="60" customWidth="1"/>
    <col min="5" max="5" width="18.83203125" style="60" customWidth="1"/>
    <col min="6" max="6" width="31.33203125" style="60" customWidth="1"/>
    <col min="7" max="7" width="7.33203125" style="60" customWidth="1"/>
    <col min="8" max="8" width="9.33203125" style="60" customWidth="1"/>
    <col min="9" max="16384" width="0" style="60" hidden="1"/>
  </cols>
  <sheetData>
    <row r="2" spans="1:11" ht="34.5" customHeight="1"/>
    <row r="3" spans="1:11" s="61" customFormat="1" ht="24">
      <c r="E3" s="61" t="s">
        <v>107</v>
      </c>
    </row>
    <row r="4" spans="1:11" s="61" customFormat="1" ht="24">
      <c r="A4" s="353" t="s">
        <v>79</v>
      </c>
      <c r="B4" s="353"/>
      <c r="C4" s="353"/>
      <c r="D4" s="353"/>
      <c r="E4" s="353"/>
      <c r="F4" s="353"/>
    </row>
    <row r="5" spans="1:11" ht="21" customHeight="1">
      <c r="A5" s="353" t="s">
        <v>64</v>
      </c>
      <c r="B5" s="353"/>
      <c r="C5" s="353"/>
      <c r="D5" s="353"/>
      <c r="E5" s="353"/>
      <c r="F5" s="353"/>
      <c r="G5" s="354"/>
    </row>
    <row r="6" spans="1:11" ht="21" customHeight="1">
      <c r="A6" s="63"/>
      <c r="B6" s="63"/>
      <c r="C6" s="63"/>
      <c r="D6" s="63"/>
      <c r="E6" s="63"/>
      <c r="F6" s="63"/>
      <c r="G6" s="354"/>
    </row>
    <row r="7" spans="1:11" s="74" customFormat="1" ht="18.95" customHeight="1">
      <c r="A7" s="75" t="e">
        <f>#REF!</f>
        <v>#REF!</v>
      </c>
      <c r="B7" s="73"/>
      <c r="C7" s="73"/>
      <c r="D7" s="73"/>
      <c r="E7" s="73"/>
      <c r="F7" s="73"/>
      <c r="G7" s="354"/>
      <c r="H7" s="73"/>
      <c r="I7" s="73"/>
      <c r="J7" s="73"/>
      <c r="K7" s="73"/>
    </row>
    <row r="8" spans="1:11" s="74" customFormat="1" ht="18.95" customHeight="1">
      <c r="A8" s="75" t="e">
        <f>#REF!</f>
        <v>#REF!</v>
      </c>
      <c r="B8" s="73"/>
      <c r="C8" s="73"/>
      <c r="D8" s="73"/>
      <c r="E8" s="73"/>
      <c r="F8" s="73"/>
      <c r="G8" s="354"/>
      <c r="H8" s="73"/>
      <c r="I8" s="73" t="s">
        <v>41</v>
      </c>
      <c r="J8" s="73"/>
      <c r="K8" s="73"/>
    </row>
    <row r="9" spans="1:11" s="74" customFormat="1" ht="18.95" customHeight="1">
      <c r="A9" s="73" t="e">
        <f>#REF!</f>
        <v>#REF!</v>
      </c>
      <c r="B9" s="73"/>
      <c r="C9" s="73"/>
      <c r="D9" s="73"/>
      <c r="E9" s="73" t="s">
        <v>41</v>
      </c>
      <c r="F9" s="73"/>
      <c r="G9" s="354"/>
      <c r="H9" s="73"/>
      <c r="I9" s="73"/>
      <c r="J9" s="73"/>
      <c r="K9" s="73"/>
    </row>
    <row r="10" spans="1:11" s="74" customFormat="1" ht="20.25" customHeight="1">
      <c r="A10" s="73" t="e">
        <f>#REF!</f>
        <v>#REF!</v>
      </c>
      <c r="B10" s="73"/>
      <c r="C10" s="73"/>
      <c r="D10" s="73"/>
      <c r="E10" s="73"/>
      <c r="F10" s="73"/>
      <c r="G10" s="354"/>
      <c r="H10" s="73"/>
      <c r="I10" s="73"/>
      <c r="J10" s="73"/>
      <c r="K10" s="73"/>
    </row>
    <row r="11" spans="1:11" ht="26.25" customHeight="1" thickBot="1">
      <c r="F11" s="64" t="s">
        <v>45</v>
      </c>
      <c r="G11" s="354"/>
    </row>
    <row r="12" spans="1:11" ht="24.75" thickTop="1">
      <c r="A12" s="355" t="s">
        <v>33</v>
      </c>
      <c r="B12" s="355" t="s">
        <v>34</v>
      </c>
      <c r="C12" s="355" t="s">
        <v>10</v>
      </c>
      <c r="D12" s="355" t="s">
        <v>11</v>
      </c>
      <c r="E12" s="65" t="s">
        <v>77</v>
      </c>
      <c r="F12" s="355" t="s">
        <v>13</v>
      </c>
      <c r="G12" s="354"/>
    </row>
    <row r="13" spans="1:11" ht="24.75" thickBot="1">
      <c r="A13" s="356"/>
      <c r="B13" s="356"/>
      <c r="C13" s="356"/>
      <c r="D13" s="356"/>
      <c r="E13" s="66" t="s">
        <v>80</v>
      </c>
      <c r="F13" s="356"/>
      <c r="G13" s="354"/>
    </row>
    <row r="14" spans="1:11" ht="24.75" thickTop="1">
      <c r="A14" s="67"/>
      <c r="B14" s="68"/>
      <c r="C14" s="69"/>
      <c r="D14" s="70"/>
      <c r="E14" s="68"/>
      <c r="F14" s="67"/>
      <c r="G14" s="354"/>
    </row>
    <row r="15" spans="1:11" ht="24">
      <c r="A15" s="71"/>
      <c r="B15" s="71"/>
      <c r="C15" s="71"/>
      <c r="D15" s="71"/>
      <c r="E15" s="71"/>
      <c r="F15" s="71"/>
      <c r="G15" s="354"/>
    </row>
    <row r="16" spans="1:11" ht="24">
      <c r="A16" s="71"/>
      <c r="B16" s="71"/>
      <c r="C16" s="71"/>
      <c r="D16" s="71"/>
      <c r="E16" s="71"/>
      <c r="F16" s="71"/>
      <c r="G16" s="354"/>
    </row>
    <row r="17" spans="1:7" ht="24">
      <c r="A17" s="71"/>
      <c r="B17" s="71"/>
      <c r="C17" s="71"/>
      <c r="D17" s="71"/>
      <c r="E17" s="71"/>
      <c r="F17" s="71"/>
      <c r="G17" s="354"/>
    </row>
    <row r="18" spans="1:7" ht="24">
      <c r="A18" s="71"/>
      <c r="B18" s="71"/>
      <c r="C18" s="71"/>
      <c r="D18" s="71"/>
      <c r="E18" s="71"/>
      <c r="F18" s="71"/>
      <c r="G18" s="354"/>
    </row>
    <row r="19" spans="1:7" ht="24">
      <c r="A19" s="71"/>
      <c r="B19" s="71"/>
      <c r="C19" s="71"/>
      <c r="D19" s="71"/>
      <c r="E19" s="71"/>
      <c r="F19" s="71"/>
      <c r="G19" s="354"/>
    </row>
    <row r="20" spans="1:7" ht="24">
      <c r="A20" s="71"/>
      <c r="B20" s="71"/>
      <c r="C20" s="71"/>
      <c r="D20" s="71"/>
      <c r="E20" s="71"/>
      <c r="F20" s="71"/>
      <c r="G20" s="354"/>
    </row>
    <row r="21" spans="1:7" ht="24">
      <c r="A21" s="71"/>
      <c r="B21" s="71"/>
      <c r="C21" s="71"/>
      <c r="D21" s="71"/>
      <c r="E21" s="71"/>
      <c r="F21" s="71"/>
      <c r="G21" s="354"/>
    </row>
    <row r="22" spans="1:7" ht="24">
      <c r="A22" s="71"/>
      <c r="B22" s="71"/>
      <c r="C22" s="71"/>
      <c r="D22" s="71"/>
      <c r="E22" s="71"/>
      <c r="F22" s="71"/>
      <c r="G22" s="354"/>
    </row>
    <row r="23" spans="1:7" ht="24">
      <c r="A23" s="71"/>
      <c r="B23" s="71"/>
      <c r="C23" s="71"/>
      <c r="D23" s="71"/>
      <c r="E23" s="71"/>
      <c r="F23" s="71"/>
      <c r="G23" s="354"/>
    </row>
    <row r="24" spans="1:7" ht="24">
      <c r="A24" s="71"/>
      <c r="B24" s="71"/>
      <c r="C24" s="71"/>
      <c r="D24" s="71"/>
      <c r="E24" s="71"/>
      <c r="F24" s="71"/>
      <c r="G24" s="354"/>
    </row>
    <row r="25" spans="1:7" ht="24.75" thickBot="1">
      <c r="A25" s="62"/>
      <c r="B25" s="62"/>
      <c r="C25" s="62"/>
      <c r="D25" s="62"/>
      <c r="E25" s="62"/>
      <c r="F25" s="62"/>
      <c r="G25" s="354"/>
    </row>
    <row r="26" spans="1:7" ht="25.5" thickTop="1" thickBot="1">
      <c r="A26" s="72"/>
      <c r="B26" s="352" t="s">
        <v>65</v>
      </c>
      <c r="C26" s="352"/>
      <c r="D26" s="352"/>
      <c r="E26" s="72"/>
      <c r="F26" s="72"/>
      <c r="G26" s="354"/>
    </row>
    <row r="27" spans="1:7" ht="21.75" customHeight="1" thickTop="1"/>
    <row r="28" spans="1:7" ht="24"/>
    <row r="29" spans="1:7" ht="24"/>
    <row r="30" spans="1:7" ht="24"/>
    <row r="31" spans="1:7" ht="24"/>
    <row r="32" spans="1:7" ht="24"/>
    <row r="33" ht="24"/>
    <row r="34" ht="24"/>
    <row r="35" ht="24"/>
    <row r="36" ht="24"/>
    <row r="37" ht="21.75" customHeight="1"/>
    <row r="38" ht="21.75" customHeight="1"/>
  </sheetData>
  <mergeCells count="9">
    <mergeCell ref="B26:D26"/>
    <mergeCell ref="A4:F4"/>
    <mergeCell ref="G5:G26"/>
    <mergeCell ref="A12:A13"/>
    <mergeCell ref="B12:B13"/>
    <mergeCell ref="C12:C13"/>
    <mergeCell ref="D12:D13"/>
    <mergeCell ref="F12:F13"/>
    <mergeCell ref="A5:F5"/>
  </mergeCells>
  <printOptions horizontalCentered="1"/>
  <pageMargins left="0.51181102362204722" right="0.51181102362204722" top="0.43307086614173229" bottom="0.19685039370078741" header="0.27559055118110237" footer="0.1181102362204724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J81"/>
  <sheetViews>
    <sheetView showGridLines="0" view="pageBreakPreview" zoomScaleNormal="100" zoomScaleSheetLayoutView="100" workbookViewId="0">
      <selection activeCell="D16" sqref="D16"/>
    </sheetView>
  </sheetViews>
  <sheetFormatPr defaultColWidth="7.5" defaultRowHeight="24" zeroHeight="1"/>
  <cols>
    <col min="1" max="1" width="9.1640625" style="83" customWidth="1"/>
    <col min="2" max="2" width="11.6640625" style="83" customWidth="1"/>
    <col min="3" max="3" width="49.1640625" style="83" customWidth="1"/>
    <col min="4" max="4" width="24" style="83" customWidth="1"/>
    <col min="5" max="5" width="14.6640625" style="83" customWidth="1"/>
    <col min="6" max="9" width="7.5" style="83"/>
    <col min="10" max="10" width="19.6640625" style="83" customWidth="1"/>
    <col min="11" max="16384" width="7.5" style="83"/>
  </cols>
  <sheetData>
    <row r="1" spans="1:5" ht="21" customHeight="1">
      <c r="A1" s="81"/>
      <c r="B1" s="81"/>
      <c r="C1" s="82" t="s">
        <v>31</v>
      </c>
      <c r="D1" s="283" t="s">
        <v>94</v>
      </c>
      <c r="E1" s="283"/>
    </row>
    <row r="2" spans="1:5" ht="21" customHeight="1">
      <c r="A2" s="284" t="s">
        <v>54</v>
      </c>
      <c r="B2" s="284"/>
      <c r="C2" s="284"/>
      <c r="D2" s="284"/>
      <c r="E2" s="284"/>
    </row>
    <row r="3" spans="1:5" ht="21" customHeight="1">
      <c r="A3" s="84"/>
      <c r="B3" s="84"/>
      <c r="C3" s="84"/>
      <c r="D3" s="84"/>
      <c r="E3" s="84"/>
    </row>
    <row r="4" spans="1:5" ht="21" customHeight="1">
      <c r="A4" s="85" t="e">
        <f>#REF!</f>
        <v>#REF!</v>
      </c>
      <c r="B4" s="197"/>
      <c r="C4" s="86"/>
      <c r="D4" s="86"/>
      <c r="E4" s="86"/>
    </row>
    <row r="5" spans="1:5" ht="21" customHeight="1">
      <c r="A5" s="190" t="e">
        <f>#REF!</f>
        <v>#REF!</v>
      </c>
      <c r="B5" s="190"/>
      <c r="C5" s="87"/>
      <c r="D5" s="87"/>
      <c r="E5" s="87"/>
    </row>
    <row r="6" spans="1:5" ht="21" customHeight="1">
      <c r="A6" s="87" t="s">
        <v>46</v>
      </c>
      <c r="B6" s="87"/>
      <c r="C6" s="87"/>
      <c r="D6" s="87"/>
      <c r="E6" s="87"/>
    </row>
    <row r="7" spans="1:5" ht="21" customHeight="1">
      <c r="A7" s="87" t="e">
        <f>#REF!</f>
        <v>#REF!</v>
      </c>
      <c r="B7" s="87"/>
      <c r="C7" s="87"/>
      <c r="D7" s="87"/>
      <c r="E7" s="87"/>
    </row>
    <row r="8" spans="1:5" ht="21" customHeight="1">
      <c r="A8" s="87" t="s">
        <v>93</v>
      </c>
      <c r="B8" s="87"/>
      <c r="C8" s="87"/>
      <c r="D8" s="87"/>
      <c r="E8" s="87"/>
    </row>
    <row r="9" spans="1:5" ht="21" customHeight="1">
      <c r="A9" s="88" t="e">
        <f>#REF!</f>
        <v>#REF!</v>
      </c>
      <c r="B9" s="88"/>
      <c r="C9" s="89"/>
      <c r="D9" s="89"/>
      <c r="E9" s="89"/>
    </row>
    <row r="10" spans="1:5" ht="21" customHeight="1" thickBot="1">
      <c r="A10" s="90"/>
      <c r="B10" s="90"/>
      <c r="C10" s="90"/>
      <c r="D10" s="90"/>
      <c r="E10" s="91" t="s">
        <v>45</v>
      </c>
    </row>
    <row r="11" spans="1:5" ht="21" customHeight="1" thickTop="1">
      <c r="A11" s="285" t="s">
        <v>33</v>
      </c>
      <c r="B11" s="288" t="s">
        <v>34</v>
      </c>
      <c r="C11" s="289"/>
      <c r="D11" s="285" t="s">
        <v>8</v>
      </c>
      <c r="E11" s="285" t="s">
        <v>13</v>
      </c>
    </row>
    <row r="12" spans="1:5" ht="21" customHeight="1" thickBot="1">
      <c r="A12" s="286"/>
      <c r="B12" s="290"/>
      <c r="C12" s="291"/>
      <c r="D12" s="287"/>
      <c r="E12" s="286"/>
    </row>
    <row r="13" spans="1:5" ht="21" customHeight="1" thickTop="1">
      <c r="A13" s="92">
        <v>1</v>
      </c>
      <c r="B13" s="279" t="str">
        <f>'ปร.5(ก)'!B13</f>
        <v>กลุ่มงานที่ 1 /งาน ค่างานก่อสร้าง</v>
      </c>
      <c r="C13" s="280"/>
      <c r="D13" s="93">
        <f>'ปร.5(ก)'!E26</f>
        <v>0</v>
      </c>
      <c r="E13" s="92"/>
    </row>
    <row r="14" spans="1:5" ht="21" customHeight="1">
      <c r="A14" s="92">
        <v>2</v>
      </c>
      <c r="B14" s="281" t="str">
        <f>'ปร.5(ข)'!B13</f>
        <v>กลุ่มงานที่ 2 /งาน..ครุภัณฑ์จัดซื้อจัดจ้าง</v>
      </c>
      <c r="C14" s="282"/>
      <c r="D14" s="93">
        <f>'ปร.5(ข)'!E21</f>
        <v>0</v>
      </c>
      <c r="E14" s="92"/>
    </row>
    <row r="15" spans="1:5" ht="21" customHeight="1">
      <c r="A15" s="92"/>
      <c r="B15" s="277"/>
      <c r="C15" s="278"/>
      <c r="D15" s="93"/>
      <c r="E15" s="92"/>
    </row>
    <row r="16" spans="1:5" ht="21" customHeight="1">
      <c r="A16" s="92"/>
      <c r="B16" s="277"/>
      <c r="C16" s="278"/>
      <c r="D16" s="93"/>
      <c r="E16" s="92"/>
    </row>
    <row r="17" spans="1:10" ht="21" customHeight="1">
      <c r="A17" s="92"/>
      <c r="B17" s="277"/>
      <c r="C17" s="278"/>
      <c r="D17" s="93"/>
      <c r="E17" s="92"/>
    </row>
    <row r="18" spans="1:10" ht="21" customHeight="1">
      <c r="A18" s="92"/>
      <c r="B18" s="277"/>
      <c r="C18" s="278"/>
      <c r="D18" s="93"/>
      <c r="E18" s="92"/>
    </row>
    <row r="19" spans="1:10" ht="21" customHeight="1">
      <c r="A19" s="95"/>
      <c r="B19" s="277"/>
      <c r="C19" s="278"/>
      <c r="D19" s="96" t="s">
        <v>40</v>
      </c>
      <c r="E19" s="95"/>
    </row>
    <row r="20" spans="1:10" ht="21" customHeight="1" thickBot="1">
      <c r="A20" s="97"/>
      <c r="B20" s="292"/>
      <c r="C20" s="293"/>
      <c r="D20" s="98"/>
      <c r="E20" s="97"/>
    </row>
    <row r="21" spans="1:10" ht="21" customHeight="1" thickTop="1">
      <c r="A21" s="298" t="s">
        <v>0</v>
      </c>
      <c r="B21" s="294" t="s">
        <v>89</v>
      </c>
      <c r="C21" s="295"/>
      <c r="D21" s="99">
        <f>SUM(D13:D20)</f>
        <v>0</v>
      </c>
      <c r="E21" s="100"/>
    </row>
    <row r="22" spans="1:10" ht="21" customHeight="1" thickBot="1">
      <c r="A22" s="299"/>
      <c r="B22" s="296" t="s">
        <v>115</v>
      </c>
      <c r="C22" s="297"/>
      <c r="D22" s="101">
        <f>D21</f>
        <v>0</v>
      </c>
      <c r="E22" s="155"/>
      <c r="J22" s="83">
        <v>20203035.469999999</v>
      </c>
    </row>
    <row r="23" spans="1:10" ht="21" customHeight="1" thickTop="1" thickBot="1">
      <c r="A23" s="300"/>
      <c r="B23" s="192" t="s">
        <v>116</v>
      </c>
      <c r="C23" s="301" t="str">
        <f>BAHTTEXT(D21)</f>
        <v>ศูนย์บาทถ้วน</v>
      </c>
      <c r="D23" s="301"/>
      <c r="E23" s="102"/>
    </row>
    <row r="24" spans="1:10" ht="21" customHeight="1" thickTop="1">
      <c r="A24" s="103"/>
      <c r="B24" s="103"/>
      <c r="C24" s="104"/>
      <c r="D24" s="105"/>
      <c r="E24" s="105"/>
      <c r="J24" s="156">
        <f>D22-J22</f>
        <v>-20203035.469999999</v>
      </c>
    </row>
    <row r="25" spans="1:10" ht="21" customHeight="1">
      <c r="A25" s="188"/>
      <c r="B25" s="188"/>
      <c r="C25" s="188"/>
      <c r="D25" s="81"/>
      <c r="E25" s="81"/>
      <c r="F25" s="105"/>
    </row>
    <row r="26" spans="1:10" ht="21" customHeight="1">
      <c r="A26" s="106"/>
      <c r="B26" s="106"/>
      <c r="C26" s="107"/>
      <c r="E26" s="108"/>
      <c r="F26" s="105"/>
    </row>
    <row r="27" spans="1:10" ht="21" customHeight="1">
      <c r="A27" s="107"/>
      <c r="B27" s="107"/>
      <c r="C27" s="107"/>
      <c r="D27" s="107"/>
      <c r="E27" s="107"/>
      <c r="F27" s="105"/>
    </row>
    <row r="28" spans="1:10" ht="21" customHeight="1">
      <c r="A28" s="107"/>
      <c r="B28" s="107"/>
      <c r="C28" s="107"/>
      <c r="D28" s="107"/>
      <c r="E28" s="107"/>
      <c r="F28" s="108"/>
      <c r="G28" s="108"/>
    </row>
    <row r="29" spans="1:10" ht="21" customHeight="1">
      <c r="A29" s="107"/>
      <c r="B29" s="107"/>
      <c r="C29" s="107"/>
      <c r="D29" s="107"/>
      <c r="E29" s="107"/>
      <c r="F29" s="108"/>
      <c r="G29" s="108"/>
    </row>
    <row r="30" spans="1:10" ht="21" customHeight="1">
      <c r="A30" s="109"/>
      <c r="B30" s="109"/>
      <c r="C30" s="109"/>
      <c r="E30" s="109"/>
      <c r="F30" s="108"/>
      <c r="G30" s="108"/>
    </row>
    <row r="31" spans="1:10" ht="21" customHeight="1">
      <c r="A31" s="111"/>
      <c r="B31" s="111"/>
      <c r="C31" s="111"/>
      <c r="E31" s="111"/>
      <c r="F31" s="110"/>
    </row>
    <row r="32" spans="1:10" ht="21" customHeight="1">
      <c r="A32" s="108"/>
      <c r="B32" s="108"/>
      <c r="C32" s="108"/>
      <c r="D32" s="108"/>
      <c r="E32" s="108"/>
      <c r="F32" s="105"/>
    </row>
    <row r="33" spans="1:7" ht="21" customHeight="1">
      <c r="A33" s="108"/>
      <c r="B33" s="108"/>
      <c r="C33" s="108"/>
      <c r="D33" s="108"/>
      <c r="E33" s="108"/>
      <c r="F33" s="108"/>
      <c r="G33" s="108"/>
    </row>
    <row r="34" spans="1:7" ht="21" customHeight="1">
      <c r="A34" s="108"/>
      <c r="B34" s="108"/>
      <c r="C34" s="108"/>
      <c r="D34" s="108"/>
      <c r="E34" s="108"/>
      <c r="F34" s="108"/>
      <c r="G34" s="108"/>
    </row>
    <row r="35" spans="1:7" ht="21" customHeight="1">
      <c r="A35" s="109"/>
      <c r="B35" s="109"/>
      <c r="C35" s="109"/>
      <c r="E35" s="109"/>
      <c r="F35" s="108"/>
      <c r="G35" s="108"/>
    </row>
    <row r="36" spans="1:7" ht="21" customHeight="1"/>
    <row r="37" spans="1:7" ht="21" customHeight="1"/>
    <row r="38" spans="1:7" ht="21" customHeight="1"/>
    <row r="39" spans="1:7" ht="21" customHeight="1"/>
    <row r="40" spans="1:7" ht="21" customHeight="1"/>
    <row r="41" spans="1:7" ht="21" customHeight="1"/>
    <row r="42" spans="1:7" ht="21" customHeight="1"/>
    <row r="43" spans="1:7" ht="21" customHeight="1"/>
    <row r="44" spans="1:7" ht="21" customHeight="1"/>
    <row r="45" spans="1:7" ht="21" customHeight="1"/>
    <row r="46" spans="1:7" ht="21" customHeight="1"/>
    <row r="47" spans="1:7" ht="21" customHeight="1"/>
    <row r="48" spans="1: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/>
    <row r="81"/>
  </sheetData>
  <mergeCells count="18">
    <mergeCell ref="B20:C20"/>
    <mergeCell ref="B21:C21"/>
    <mergeCell ref="B22:C22"/>
    <mergeCell ref="A21:A23"/>
    <mergeCell ref="C23:D23"/>
    <mergeCell ref="D1:E1"/>
    <mergeCell ref="A2:E2"/>
    <mergeCell ref="A11:A12"/>
    <mergeCell ref="E11:E12"/>
    <mergeCell ref="D11:D12"/>
    <mergeCell ref="B11:C12"/>
    <mergeCell ref="B18:C18"/>
    <mergeCell ref="B19:C19"/>
    <mergeCell ref="B13:C13"/>
    <mergeCell ref="B14:C14"/>
    <mergeCell ref="B15:C15"/>
    <mergeCell ref="B16:C16"/>
    <mergeCell ref="B17:C17"/>
  </mergeCells>
  <phoneticPr fontId="0" type="noConversion"/>
  <printOptions horizontalCentered="1"/>
  <pageMargins left="0.51181102362204722" right="0.51181102362204722" top="0.47244094488188981" bottom="0.3937007874015748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X88"/>
  <sheetViews>
    <sheetView showGridLines="0" view="pageBreakPreview" topLeftCell="A7" zoomScaleNormal="100" zoomScaleSheetLayoutView="100" workbookViewId="0">
      <selection activeCell="F14" sqref="F14"/>
    </sheetView>
  </sheetViews>
  <sheetFormatPr defaultColWidth="2.1640625" defaultRowHeight="24" zeroHeight="1"/>
  <cols>
    <col min="1" max="1" width="10.83203125" style="114" customWidth="1"/>
    <col min="2" max="2" width="40.83203125" style="114" customWidth="1"/>
    <col min="3" max="3" width="19.83203125" style="114" customWidth="1"/>
    <col min="4" max="4" width="11.5" style="114" customWidth="1"/>
    <col min="5" max="5" width="20.5" style="114" customWidth="1"/>
    <col min="6" max="6" width="12" style="114" customWidth="1"/>
    <col min="7" max="16384" width="2.1640625" style="114"/>
  </cols>
  <sheetData>
    <row r="1" spans="1:6" s="112" customFormat="1" ht="21" customHeight="1">
      <c r="E1" s="113" t="s">
        <v>47</v>
      </c>
      <c r="F1" s="113"/>
    </row>
    <row r="2" spans="1:6" ht="21" customHeight="1">
      <c r="A2" s="304" t="s">
        <v>84</v>
      </c>
      <c r="B2" s="304"/>
      <c r="C2" s="304"/>
      <c r="D2" s="304"/>
      <c r="E2" s="304"/>
      <c r="F2" s="304"/>
    </row>
    <row r="3" spans="1:6" ht="21" customHeight="1">
      <c r="A3" s="115" t="e">
        <f>#REF!</f>
        <v>#REF!</v>
      </c>
      <c r="B3" s="115"/>
      <c r="C3" s="115"/>
      <c r="D3" s="115"/>
      <c r="E3" s="115"/>
      <c r="F3" s="115"/>
    </row>
    <row r="4" spans="1:6" ht="21" customHeight="1">
      <c r="A4" s="116" t="e">
        <f>#REF!</f>
        <v>#REF!</v>
      </c>
      <c r="B4" s="117"/>
      <c r="C4" s="117"/>
      <c r="D4" s="117"/>
      <c r="E4" s="117"/>
      <c r="F4" s="117"/>
    </row>
    <row r="5" spans="1:6" ht="21" customHeight="1">
      <c r="A5" s="116" t="e">
        <f>#REF!</f>
        <v>#REF!</v>
      </c>
      <c r="B5" s="117"/>
      <c r="C5" s="117"/>
      <c r="D5" s="117"/>
      <c r="E5" s="117"/>
      <c r="F5" s="117"/>
    </row>
    <row r="6" spans="1:6" ht="21" customHeight="1">
      <c r="A6" s="117" t="str">
        <f>[2]ชื่อโครงการ!B5</f>
        <v>แบบเลขที่</v>
      </c>
      <c r="B6" s="117"/>
      <c r="C6" s="117"/>
      <c r="D6" s="117"/>
      <c r="E6" s="117"/>
      <c r="F6" s="117"/>
    </row>
    <row r="7" spans="1:6" ht="21" customHeight="1">
      <c r="A7" s="116" t="e">
        <f>#REF!</f>
        <v>#REF!</v>
      </c>
      <c r="B7" s="117"/>
      <c r="C7" s="117"/>
      <c r="D7" s="117"/>
      <c r="E7" s="117"/>
      <c r="F7" s="117"/>
    </row>
    <row r="8" spans="1:6" ht="21" customHeight="1">
      <c r="A8" s="116" t="s">
        <v>114</v>
      </c>
      <c r="B8" s="117"/>
      <c r="C8" s="117"/>
      <c r="D8" s="117"/>
      <c r="E8" s="117"/>
      <c r="F8" s="117"/>
    </row>
    <row r="9" spans="1:6" ht="21" customHeight="1">
      <c r="A9" s="116" t="e">
        <f>#REF!</f>
        <v>#REF!</v>
      </c>
      <c r="B9" s="117"/>
      <c r="C9" s="117"/>
      <c r="D9" s="117"/>
      <c r="E9" s="117"/>
      <c r="F9" s="117"/>
    </row>
    <row r="10" spans="1:6" ht="21" customHeight="1" thickBot="1">
      <c r="A10" s="118" t="s">
        <v>40</v>
      </c>
      <c r="B10" s="118" t="s">
        <v>40</v>
      </c>
      <c r="C10" s="119" t="s">
        <v>40</v>
      </c>
      <c r="D10" s="118" t="s">
        <v>40</v>
      </c>
      <c r="E10" s="119" t="s">
        <v>40</v>
      </c>
      <c r="F10" s="118" t="s">
        <v>45</v>
      </c>
    </row>
    <row r="11" spans="1:6" ht="21" customHeight="1" thickTop="1">
      <c r="A11" s="305" t="s">
        <v>33</v>
      </c>
      <c r="B11" s="305" t="s">
        <v>34</v>
      </c>
      <c r="C11" s="305" t="s">
        <v>53</v>
      </c>
      <c r="D11" s="305" t="s">
        <v>9</v>
      </c>
      <c r="E11" s="305" t="s">
        <v>8</v>
      </c>
      <c r="F11" s="305" t="s">
        <v>13</v>
      </c>
    </row>
    <row r="12" spans="1:6" ht="21" customHeight="1" thickBot="1">
      <c r="A12" s="310"/>
      <c r="B12" s="310"/>
      <c r="C12" s="306"/>
      <c r="D12" s="310"/>
      <c r="E12" s="306"/>
      <c r="F12" s="310"/>
    </row>
    <row r="13" spans="1:6" ht="21" customHeight="1" thickTop="1">
      <c r="A13" s="196">
        <v>1</v>
      </c>
      <c r="B13" s="193" t="s">
        <v>112</v>
      </c>
      <c r="C13" s="194">
        <f>'ปร.4(ก)'!I207</f>
        <v>0</v>
      </c>
      <c r="D13" s="195">
        <v>1.3011999999999999</v>
      </c>
      <c r="E13" s="93">
        <f>C13*D13</f>
        <v>0</v>
      </c>
      <c r="F13" s="125"/>
    </row>
    <row r="14" spans="1:6" ht="21" customHeight="1">
      <c r="A14" s="122"/>
      <c r="B14" s="142"/>
      <c r="C14" s="123"/>
      <c r="D14" s="140"/>
      <c r="E14" s="141"/>
      <c r="F14" s="125" t="s">
        <v>40</v>
      </c>
    </row>
    <row r="15" spans="1:6" ht="21" customHeight="1">
      <c r="A15" s="122"/>
      <c r="B15" s="142"/>
      <c r="C15" s="123"/>
      <c r="D15" s="140"/>
      <c r="E15" s="141"/>
      <c r="F15" s="125"/>
    </row>
    <row r="16" spans="1:6" ht="21" customHeight="1">
      <c r="A16" s="126"/>
      <c r="B16" s="142"/>
      <c r="C16" s="123"/>
      <c r="D16" s="140"/>
      <c r="E16" s="141"/>
      <c r="F16" s="125"/>
    </row>
    <row r="17" spans="1:24" ht="21" customHeight="1">
      <c r="A17" s="126"/>
      <c r="B17" s="142"/>
      <c r="C17" s="123"/>
      <c r="D17" s="140"/>
      <c r="E17" s="141"/>
      <c r="F17" s="125"/>
    </row>
    <row r="18" spans="1:24" ht="21" customHeight="1">
      <c r="A18" s="126"/>
      <c r="B18" s="142"/>
      <c r="C18" s="125"/>
      <c r="D18" s="140"/>
      <c r="E18" s="141"/>
      <c r="F18" s="125"/>
    </row>
    <row r="19" spans="1:24" ht="21" customHeight="1">
      <c r="A19" s="126"/>
      <c r="B19" s="142"/>
      <c r="C19" s="125"/>
      <c r="D19" s="140"/>
      <c r="E19" s="141"/>
      <c r="F19" s="125"/>
    </row>
    <row r="20" spans="1:24" ht="21" customHeight="1">
      <c r="A20" s="126"/>
      <c r="B20" s="143"/>
      <c r="C20" s="144"/>
      <c r="D20" s="140"/>
      <c r="E20" s="145"/>
      <c r="F20" s="125"/>
    </row>
    <row r="21" spans="1:24" ht="21" customHeight="1">
      <c r="A21" s="125"/>
      <c r="B21" s="146" t="s">
        <v>83</v>
      </c>
      <c r="C21" s="125"/>
      <c r="D21" s="125"/>
      <c r="E21" s="147"/>
      <c r="F21" s="125"/>
    </row>
    <row r="22" spans="1:24" ht="21" customHeight="1">
      <c r="A22" s="125"/>
      <c r="B22" s="148" t="s">
        <v>95</v>
      </c>
      <c r="C22" s="154"/>
      <c r="D22" s="125"/>
      <c r="E22" s="147"/>
      <c r="F22" s="125"/>
    </row>
    <row r="23" spans="1:24" ht="21" customHeight="1">
      <c r="A23" s="125"/>
      <c r="B23" s="148" t="s">
        <v>96</v>
      </c>
      <c r="C23" s="125"/>
      <c r="D23" s="125"/>
      <c r="E23" s="147"/>
      <c r="F23" s="125"/>
      <c r="X23" s="149"/>
    </row>
    <row r="24" spans="1:24" ht="21" customHeight="1">
      <c r="A24" s="125"/>
      <c r="B24" s="150" t="s">
        <v>111</v>
      </c>
      <c r="C24" s="115"/>
      <c r="D24" s="125"/>
      <c r="E24" s="147"/>
      <c r="F24" s="125"/>
    </row>
    <row r="25" spans="1:24" ht="21" customHeight="1" thickBot="1">
      <c r="A25" s="132"/>
      <c r="B25" s="151" t="s">
        <v>97</v>
      </c>
      <c r="C25" s="152"/>
      <c r="D25" s="132"/>
      <c r="E25" s="153"/>
      <c r="F25" s="132"/>
    </row>
    <row r="26" spans="1:24" ht="21" customHeight="1" thickTop="1" thickBot="1">
      <c r="A26" s="135"/>
      <c r="B26" s="135"/>
      <c r="C26" s="307" t="s">
        <v>48</v>
      </c>
      <c r="D26" s="308"/>
      <c r="E26" s="191">
        <f>SUM(E13:E18)</f>
        <v>0</v>
      </c>
      <c r="F26" s="135"/>
    </row>
    <row r="27" spans="1:24" s="139" customFormat="1" ht="21" customHeight="1" thickTop="1">
      <c r="A27" s="311"/>
      <c r="B27" s="311"/>
      <c r="C27" s="137"/>
      <c r="D27" s="137"/>
      <c r="E27" s="138"/>
    </row>
    <row r="28" spans="1:24" s="83" customFormat="1" ht="21" customHeight="1">
      <c r="A28" s="309"/>
      <c r="B28" s="309"/>
      <c r="C28" s="81"/>
      <c r="D28" s="81"/>
      <c r="E28" s="105"/>
    </row>
    <row r="29" spans="1:24" s="83" customFormat="1" ht="21" customHeight="1">
      <c r="A29" s="106"/>
      <c r="B29" s="107"/>
      <c r="D29" s="108"/>
      <c r="E29" s="105"/>
    </row>
    <row r="30" spans="1:24" s="83" customFormat="1" ht="21" customHeight="1">
      <c r="A30" s="312"/>
      <c r="B30" s="312"/>
      <c r="C30" s="312"/>
      <c r="D30" s="312"/>
      <c r="E30" s="312"/>
      <c r="F30" s="312"/>
    </row>
    <row r="31" spans="1:24" s="83" customFormat="1" ht="21" customHeight="1">
      <c r="A31" s="312"/>
      <c r="B31" s="312"/>
      <c r="C31" s="312"/>
      <c r="D31" s="312"/>
      <c r="E31" s="312"/>
      <c r="F31" s="312"/>
    </row>
    <row r="32" spans="1:24" s="83" customFormat="1" ht="21" customHeight="1">
      <c r="A32" s="312"/>
      <c r="B32" s="312"/>
      <c r="C32" s="312"/>
      <c r="D32" s="312"/>
      <c r="E32" s="312"/>
      <c r="F32" s="312"/>
    </row>
    <row r="33" spans="1:6" s="83" customFormat="1" ht="21" customHeight="1">
      <c r="A33" s="109"/>
      <c r="B33" s="109"/>
      <c r="D33" s="109"/>
      <c r="E33" s="110"/>
    </row>
    <row r="34" spans="1:6" s="83" customFormat="1" ht="21" customHeight="1">
      <c r="A34" s="111"/>
      <c r="B34" s="111"/>
      <c r="D34" s="111"/>
      <c r="E34" s="105"/>
    </row>
    <row r="35" spans="1:6" s="83" customFormat="1" ht="21" customHeight="1">
      <c r="A35" s="108"/>
      <c r="B35" s="108"/>
      <c r="C35" s="108"/>
      <c r="D35" s="108"/>
      <c r="E35" s="108"/>
      <c r="F35" s="108"/>
    </row>
    <row r="36" spans="1:6" s="83" customFormat="1" ht="21" customHeight="1">
      <c r="A36" s="108"/>
      <c r="B36" s="108"/>
      <c r="C36" s="108"/>
      <c r="D36" s="108"/>
      <c r="E36" s="108"/>
      <c r="F36" s="108"/>
    </row>
    <row r="37" spans="1:6" s="83" customFormat="1" ht="21" customHeight="1">
      <c r="A37" s="108"/>
      <c r="B37" s="108"/>
      <c r="C37" s="108"/>
      <c r="D37" s="108"/>
      <c r="E37" s="108"/>
      <c r="F37" s="108"/>
    </row>
    <row r="38" spans="1:6" s="83" customFormat="1" ht="21" customHeight="1"/>
    <row r="39" spans="1:6" s="83" customFormat="1" ht="21" customHeight="1"/>
    <row r="40" spans="1:6" ht="21" customHeight="1">
      <c r="A40" s="135"/>
      <c r="B40" s="135"/>
      <c r="C40" s="135"/>
      <c r="D40" s="135"/>
      <c r="E40" s="135"/>
      <c r="F40" s="135"/>
    </row>
    <row r="41" spans="1:6" ht="21" customHeight="1">
      <c r="A41" s="302"/>
      <c r="B41" s="302"/>
      <c r="C41" s="302"/>
      <c r="D41" s="302"/>
      <c r="E41" s="302"/>
      <c r="F41" s="302"/>
    </row>
    <row r="42" spans="1:6" ht="21" customHeight="1">
      <c r="A42" s="303"/>
      <c r="B42" s="303"/>
      <c r="C42" s="303"/>
      <c r="D42" s="303"/>
      <c r="E42" s="303"/>
      <c r="F42" s="303"/>
    </row>
    <row r="43" spans="1:6" ht="21" customHeight="1">
      <c r="A43" s="149"/>
      <c r="C43" s="135"/>
      <c r="E43" s="149"/>
      <c r="F43" s="135"/>
    </row>
    <row r="44" spans="1:6" ht="21" customHeight="1"/>
    <row r="45" spans="1:6" ht="21" customHeight="1"/>
    <row r="46" spans="1:6" ht="21" customHeight="1"/>
    <row r="47" spans="1:6" ht="21" customHeight="1"/>
    <row r="48" spans="1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/>
    <row r="86"/>
    <row r="87"/>
    <row r="88"/>
  </sheetData>
  <mergeCells count="15">
    <mergeCell ref="A41:F41"/>
    <mergeCell ref="A42:F42"/>
    <mergeCell ref="A2:F2"/>
    <mergeCell ref="E11:E12"/>
    <mergeCell ref="C11:C12"/>
    <mergeCell ref="C26:D26"/>
    <mergeCell ref="A28:B28"/>
    <mergeCell ref="A11:A12"/>
    <mergeCell ref="B11:B12"/>
    <mergeCell ref="D11:D12"/>
    <mergeCell ref="F11:F12"/>
    <mergeCell ref="A27:B27"/>
    <mergeCell ref="A30:F30"/>
    <mergeCell ref="A31:F31"/>
    <mergeCell ref="A32:F32"/>
  </mergeCells>
  <phoneticPr fontId="0" type="noConversion"/>
  <printOptions horizontalCentered="1"/>
  <pageMargins left="0.51181102362204722" right="0.47244094488188981" top="0.31496062992125984" bottom="0.27559055118110237" header="0.19685039370078741" footer="0.1574803149606299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F60"/>
  <sheetViews>
    <sheetView showGridLines="0" view="pageBreakPreview" zoomScaleNormal="100" workbookViewId="0">
      <selection activeCell="A23" sqref="A23:F32"/>
    </sheetView>
  </sheetViews>
  <sheetFormatPr defaultColWidth="0" defaultRowHeight="24" zeroHeight="1"/>
  <cols>
    <col min="1" max="1" width="9.33203125" style="114" customWidth="1"/>
    <col min="2" max="2" width="40.83203125" style="114" customWidth="1"/>
    <col min="3" max="3" width="15.6640625" style="114" customWidth="1"/>
    <col min="4" max="4" width="12.6640625" style="114" customWidth="1"/>
    <col min="5" max="5" width="29" style="114" customWidth="1"/>
    <col min="6" max="6" width="28.1640625" style="114" hidden="1" customWidth="1"/>
    <col min="7" max="16357" width="0" style="114" hidden="1"/>
    <col min="16358" max="16358" width="18.33203125" style="114" customWidth="1"/>
    <col min="16359" max="16359" width="20.83203125" style="114" customWidth="1"/>
    <col min="16360" max="16360" width="18.5" style="114" customWidth="1"/>
    <col min="16361" max="16361" width="13.33203125" style="114" customWidth="1"/>
    <col min="16362" max="16362" width="17.1640625" style="114" customWidth="1"/>
    <col min="16363" max="16363" width="18.6640625" style="114" customWidth="1"/>
    <col min="16364" max="16364" width="17" style="114" customWidth="1"/>
    <col min="16365" max="16365" width="10.5" style="114" customWidth="1"/>
    <col min="16366" max="16366" width="16.6640625" style="114" customWidth="1"/>
    <col min="16367" max="16367" width="7.33203125" style="114" customWidth="1"/>
    <col min="16368" max="16368" width="6.6640625" style="114" customWidth="1"/>
    <col min="16369" max="16369" width="10.5" style="114" customWidth="1"/>
    <col min="16370" max="16370" width="7.5" style="114" customWidth="1"/>
    <col min="16371" max="16371" width="9.1640625" style="114" customWidth="1"/>
    <col min="16372" max="16372" width="15.83203125" style="114" customWidth="1"/>
    <col min="16373" max="16373" width="8.83203125" style="114" customWidth="1"/>
    <col min="16374" max="16374" width="8" style="114" customWidth="1"/>
    <col min="16375" max="16375" width="7" style="114" customWidth="1"/>
    <col min="16376" max="16376" width="7.33203125" style="114" customWidth="1"/>
    <col min="16377" max="16377" width="7.6640625" style="114" customWidth="1"/>
    <col min="16378" max="16378" width="5.83203125" style="114" customWidth="1"/>
    <col min="16379" max="16384" width="4" style="114" customWidth="1"/>
  </cols>
  <sheetData>
    <row r="1" spans="1:6" s="112" customFormat="1" ht="25.5" customHeight="1">
      <c r="E1" s="113" t="s">
        <v>49</v>
      </c>
      <c r="F1" s="113"/>
    </row>
    <row r="2" spans="1:6">
      <c r="A2" s="304" t="s">
        <v>85</v>
      </c>
      <c r="B2" s="304"/>
      <c r="C2" s="304"/>
      <c r="D2" s="304"/>
      <c r="E2" s="304"/>
      <c r="F2" s="304"/>
    </row>
    <row r="3" spans="1:6" ht="23.25" customHeight="1">
      <c r="A3" s="317" t="e">
        <f>#REF!</f>
        <v>#REF!</v>
      </c>
      <c r="B3" s="317"/>
      <c r="C3" s="317"/>
      <c r="D3" s="317"/>
      <c r="E3" s="317"/>
      <c r="F3" s="115"/>
    </row>
    <row r="4" spans="1:6">
      <c r="A4" s="318" t="e">
        <f>#REF!</f>
        <v>#REF!</v>
      </c>
      <c r="B4" s="318"/>
      <c r="C4" s="318"/>
      <c r="D4" s="318"/>
      <c r="E4" s="318"/>
      <c r="F4" s="117"/>
    </row>
    <row r="5" spans="1:6">
      <c r="A5" s="318" t="e">
        <f>#REF!</f>
        <v>#REF!</v>
      </c>
      <c r="B5" s="318"/>
      <c r="C5" s="318"/>
      <c r="D5" s="318"/>
      <c r="E5" s="318"/>
      <c r="F5" s="117"/>
    </row>
    <row r="6" spans="1:6">
      <c r="A6" s="318" t="s">
        <v>5</v>
      </c>
      <c r="B6" s="318"/>
      <c r="C6" s="318"/>
      <c r="D6" s="318"/>
      <c r="E6" s="318"/>
      <c r="F6" s="117"/>
    </row>
    <row r="7" spans="1:6">
      <c r="A7" s="318" t="e">
        <f>#REF!</f>
        <v>#REF!</v>
      </c>
      <c r="B7" s="318"/>
      <c r="C7" s="318"/>
      <c r="D7" s="318"/>
      <c r="E7" s="318"/>
      <c r="F7" s="117"/>
    </row>
    <row r="8" spans="1:6">
      <c r="A8" s="116" t="str">
        <f>'ปร.5(ก)'!A8</f>
        <v>แบบ  ปร. 4     ที่แนบ      มีจำนวน  1  หน้า</v>
      </c>
      <c r="B8" s="116"/>
      <c r="C8" s="116"/>
      <c r="D8" s="116"/>
      <c r="E8" s="116"/>
      <c r="F8" s="117"/>
    </row>
    <row r="9" spans="1:6">
      <c r="A9" s="318" t="e">
        <f>#REF!</f>
        <v>#REF!</v>
      </c>
      <c r="B9" s="318"/>
      <c r="C9" s="318"/>
      <c r="D9" s="318"/>
      <c r="E9" s="318"/>
      <c r="F9" s="117"/>
    </row>
    <row r="10" spans="1:6" ht="33.75" customHeight="1" thickBot="1">
      <c r="A10" s="118" t="s">
        <v>40</v>
      </c>
      <c r="B10" s="118" t="s">
        <v>40</v>
      </c>
      <c r="C10" s="119" t="s">
        <v>40</v>
      </c>
      <c r="D10" s="118" t="s">
        <v>40</v>
      </c>
      <c r="E10" s="119" t="s">
        <v>40</v>
      </c>
      <c r="F10" s="118" t="s">
        <v>45</v>
      </c>
    </row>
    <row r="11" spans="1:6" ht="24.75" thickTop="1">
      <c r="A11" s="313" t="s">
        <v>33</v>
      </c>
      <c r="B11" s="313" t="s">
        <v>34</v>
      </c>
      <c r="C11" s="313" t="s">
        <v>52</v>
      </c>
      <c r="D11" s="120" t="s">
        <v>50</v>
      </c>
      <c r="E11" s="313" t="s">
        <v>8</v>
      </c>
      <c r="F11" s="313" t="s">
        <v>13</v>
      </c>
    </row>
    <row r="12" spans="1:6" ht="24.75" thickBot="1">
      <c r="A12" s="314"/>
      <c r="B12" s="314"/>
      <c r="C12" s="319"/>
      <c r="D12" s="121" t="s">
        <v>51</v>
      </c>
      <c r="E12" s="319"/>
      <c r="F12" s="314"/>
    </row>
    <row r="13" spans="1:6" ht="24.75" thickTop="1">
      <c r="A13" s="122">
        <v>1</v>
      </c>
      <c r="B13" s="94" t="s">
        <v>113</v>
      </c>
      <c r="C13" s="123">
        <f>'ปร.4(ข)'!I15</f>
        <v>0</v>
      </c>
      <c r="D13" s="124">
        <v>1.07</v>
      </c>
      <c r="E13" s="123">
        <f>C13*D13</f>
        <v>0</v>
      </c>
      <c r="F13" s="125" t="s">
        <v>40</v>
      </c>
    </row>
    <row r="14" spans="1:6">
      <c r="A14" s="122"/>
      <c r="B14" s="94"/>
      <c r="C14" s="125"/>
      <c r="D14" s="125"/>
      <c r="E14" s="123"/>
      <c r="F14" s="125"/>
    </row>
    <row r="15" spans="1:6">
      <c r="A15" s="126"/>
      <c r="B15" s="94"/>
      <c r="C15" s="125"/>
      <c r="D15" s="125"/>
      <c r="E15" s="123"/>
      <c r="F15" s="125"/>
    </row>
    <row r="16" spans="1:6">
      <c r="A16" s="126"/>
      <c r="B16" s="94"/>
      <c r="C16" s="125"/>
      <c r="D16" s="125"/>
      <c r="E16" s="123"/>
      <c r="F16" s="125"/>
    </row>
    <row r="17" spans="1:6">
      <c r="A17" s="125"/>
      <c r="B17" s="127"/>
      <c r="C17" s="125"/>
      <c r="D17" s="125"/>
      <c r="E17" s="123"/>
      <c r="F17" s="125"/>
    </row>
    <row r="18" spans="1:6">
      <c r="A18" s="125"/>
      <c r="B18" s="128"/>
      <c r="C18" s="115"/>
      <c r="D18" s="125"/>
      <c r="E18" s="123"/>
      <c r="F18" s="125"/>
    </row>
    <row r="19" spans="1:6">
      <c r="A19" s="129"/>
      <c r="B19" s="130"/>
      <c r="C19" s="131"/>
      <c r="D19" s="124"/>
      <c r="E19" s="123"/>
      <c r="F19" s="129"/>
    </row>
    <row r="20" spans="1:6" ht="21.75" customHeight="1" thickBot="1">
      <c r="A20" s="132"/>
      <c r="B20" s="133"/>
      <c r="C20" s="132"/>
      <c r="D20" s="132"/>
      <c r="E20" s="134" t="s">
        <v>40</v>
      </c>
      <c r="F20" s="132"/>
    </row>
    <row r="21" spans="1:6" ht="24.75" customHeight="1" thickTop="1" thickBot="1">
      <c r="A21" s="135"/>
      <c r="B21" s="135"/>
      <c r="C21" s="315" t="s">
        <v>48</v>
      </c>
      <c r="D21" s="316"/>
      <c r="E21" s="136">
        <f>SUM(E13:E19)</f>
        <v>0</v>
      </c>
      <c r="F21" s="135"/>
    </row>
    <row r="22" spans="1:6" ht="18.75" customHeight="1" thickTop="1">
      <c r="A22" s="135"/>
      <c r="B22" s="135"/>
      <c r="C22" s="135"/>
      <c r="D22" s="135"/>
      <c r="E22" s="135"/>
      <c r="F22" s="135"/>
    </row>
    <row r="23" spans="1:6" s="83" customFormat="1" ht="21" customHeight="1">
      <c r="A23" s="309"/>
      <c r="B23" s="309"/>
      <c r="C23" s="81"/>
      <c r="D23" s="81"/>
      <c r="E23" s="105"/>
    </row>
    <row r="24" spans="1:6" s="83" customFormat="1" ht="21" customHeight="1">
      <c r="A24" s="106"/>
      <c r="B24" s="107"/>
      <c r="D24" s="108"/>
      <c r="E24" s="105"/>
    </row>
    <row r="25" spans="1:6" s="83" customFormat="1" ht="21" customHeight="1">
      <c r="A25" s="312"/>
      <c r="B25" s="312"/>
      <c r="C25" s="312"/>
      <c r="D25" s="312"/>
      <c r="E25" s="312"/>
      <c r="F25" s="312"/>
    </row>
    <row r="26" spans="1:6" s="83" customFormat="1" ht="21" customHeight="1">
      <c r="A26" s="312"/>
      <c r="B26" s="312"/>
      <c r="C26" s="312"/>
      <c r="D26" s="312"/>
      <c r="E26" s="312"/>
      <c r="F26" s="312"/>
    </row>
    <row r="27" spans="1:6" s="83" customFormat="1" ht="21" customHeight="1">
      <c r="A27" s="312"/>
      <c r="B27" s="312"/>
      <c r="C27" s="312"/>
      <c r="D27" s="312"/>
      <c r="E27" s="312"/>
      <c r="F27" s="312"/>
    </row>
    <row r="28" spans="1:6" s="83" customFormat="1" ht="21" customHeight="1">
      <c r="A28" s="109"/>
      <c r="B28" s="109"/>
      <c r="D28" s="109"/>
      <c r="E28" s="110"/>
    </row>
    <row r="29" spans="1:6" s="83" customFormat="1" ht="21" customHeight="1">
      <c r="A29" s="111"/>
      <c r="B29" s="111"/>
      <c r="D29" s="111"/>
      <c r="E29" s="105"/>
    </row>
    <row r="30" spans="1:6" s="83" customFormat="1" ht="21" customHeight="1">
      <c r="A30" s="108"/>
      <c r="B30" s="108"/>
      <c r="C30" s="108"/>
      <c r="D30" s="108"/>
      <c r="E30" s="108"/>
      <c r="F30" s="108"/>
    </row>
    <row r="31" spans="1:6" s="83" customFormat="1" ht="21" customHeight="1">
      <c r="A31" s="108"/>
      <c r="B31" s="108"/>
      <c r="C31" s="108"/>
      <c r="D31" s="108"/>
      <c r="E31" s="108"/>
      <c r="F31" s="108"/>
    </row>
    <row r="32" spans="1:6" s="83" customFormat="1" ht="21" customHeight="1">
      <c r="A32" s="108"/>
      <c r="B32" s="108"/>
      <c r="C32" s="108"/>
      <c r="D32" s="108"/>
      <c r="E32" s="108"/>
      <c r="F32" s="108"/>
    </row>
    <row r="33" ht="18.75" customHeight="1"/>
    <row r="34" ht="18.75" customHeight="1"/>
    <row r="35"/>
    <row r="36"/>
    <row r="37"/>
    <row r="38"/>
    <row r="39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</sheetData>
  <mergeCells count="17">
    <mergeCell ref="E11:E12"/>
    <mergeCell ref="A25:F25"/>
    <mergeCell ref="A26:F26"/>
    <mergeCell ref="A27:F27"/>
    <mergeCell ref="A23:B23"/>
    <mergeCell ref="A2:F2"/>
    <mergeCell ref="A11:A12"/>
    <mergeCell ref="B11:B12"/>
    <mergeCell ref="F11:F12"/>
    <mergeCell ref="C21:D21"/>
    <mergeCell ref="A3:E3"/>
    <mergeCell ref="A4:E4"/>
    <mergeCell ref="A5:E5"/>
    <mergeCell ref="A6:E6"/>
    <mergeCell ref="A7:E7"/>
    <mergeCell ref="A9:E9"/>
    <mergeCell ref="C11:C12"/>
  </mergeCells>
  <printOptions horizontalCentered="1"/>
  <pageMargins left="0.51181102362204722" right="0.47244094488188981" top="0.31496062992125984" bottom="0.27559055118110237" header="0.19685039370078741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J612"/>
  <sheetViews>
    <sheetView view="pageBreakPreview" topLeftCell="A106" zoomScale="90" zoomScaleNormal="130" zoomScaleSheetLayoutView="90" workbookViewId="0">
      <selection activeCell="E15" sqref="E15"/>
    </sheetView>
  </sheetViews>
  <sheetFormatPr defaultColWidth="9.33203125" defaultRowHeight="21" customHeight="1"/>
  <cols>
    <col min="1" max="1" width="8.5" style="165" customWidth="1"/>
    <col min="2" max="2" width="76.33203125" style="165" customWidth="1"/>
    <col min="3" max="3" width="13.6640625" style="181" customWidth="1"/>
    <col min="4" max="4" width="9.33203125" style="177" customWidth="1"/>
    <col min="5" max="5" width="17.5" style="165" customWidth="1"/>
    <col min="6" max="6" width="18.5" style="165" customWidth="1"/>
    <col min="7" max="7" width="19.33203125" style="165" customWidth="1"/>
    <col min="8" max="8" width="18.5" style="165" customWidth="1"/>
    <col min="9" max="9" width="20" style="165" customWidth="1"/>
    <col min="10" max="10" width="15.5" style="177" customWidth="1"/>
    <col min="11" max="11" width="4" style="165" customWidth="1"/>
    <col min="12" max="16384" width="9.33203125" style="165"/>
  </cols>
  <sheetData>
    <row r="1" spans="1:10" s="157" customFormat="1" ht="21" customHeight="1">
      <c r="A1" s="321" t="s">
        <v>79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s="157" customFormat="1" ht="21" customHeight="1">
      <c r="A2" s="158" t="e">
        <f>#REF!</f>
        <v>#REF!</v>
      </c>
      <c r="B2" s="159"/>
      <c r="C2" s="160"/>
      <c r="D2" s="160"/>
      <c r="E2" s="158"/>
      <c r="F2" s="158"/>
      <c r="G2" s="158"/>
      <c r="H2" s="158"/>
      <c r="I2" s="158" t="s">
        <v>39</v>
      </c>
      <c r="J2" s="160"/>
    </row>
    <row r="3" spans="1:10" s="157" customFormat="1" ht="21" customHeight="1">
      <c r="A3" s="158" t="e">
        <f>#REF!</f>
        <v>#REF!</v>
      </c>
      <c r="B3" s="159"/>
      <c r="C3" s="160"/>
      <c r="D3" s="160"/>
      <c r="E3" s="158"/>
      <c r="F3" s="158"/>
      <c r="G3" s="158"/>
      <c r="H3" s="158"/>
      <c r="I3" s="158"/>
      <c r="J3" s="160"/>
    </row>
    <row r="4" spans="1:10" s="157" customFormat="1" ht="21" customHeight="1">
      <c r="A4" s="161" t="e">
        <f>#REF!</f>
        <v>#REF!</v>
      </c>
      <c r="B4" s="162"/>
      <c r="C4" s="163"/>
      <c r="D4" s="163"/>
      <c r="E4" s="161"/>
      <c r="F4" s="161"/>
      <c r="G4" s="161"/>
      <c r="H4" s="161" t="s">
        <v>41</v>
      </c>
      <c r="I4" s="161"/>
      <c r="J4" s="163"/>
    </row>
    <row r="5" spans="1:10" s="157" customFormat="1" ht="21" customHeight="1">
      <c r="A5" s="161" t="e">
        <f>#REF!</f>
        <v>#REF!</v>
      </c>
      <c r="B5" s="162"/>
      <c r="C5" s="163"/>
      <c r="D5" s="163"/>
      <c r="E5" s="161"/>
      <c r="F5" s="161"/>
      <c r="G5" s="161"/>
      <c r="H5" s="161"/>
      <c r="I5" s="161"/>
      <c r="J5" s="163"/>
    </row>
    <row r="6" spans="1:10" s="157" customFormat="1" ht="21" customHeight="1">
      <c r="A6" s="161" t="e">
        <f>#REF!</f>
        <v>#REF!</v>
      </c>
      <c r="B6" s="185"/>
      <c r="C6" s="163"/>
      <c r="D6" s="163"/>
      <c r="E6" s="164"/>
      <c r="F6" s="164"/>
      <c r="G6" s="161"/>
      <c r="H6" s="164"/>
      <c r="I6" s="164"/>
      <c r="J6" s="163"/>
    </row>
    <row r="7" spans="1:10" ht="21" customHeight="1" thickBot="1">
      <c r="A7" s="186"/>
      <c r="B7" s="183"/>
      <c r="C7" s="187"/>
      <c r="D7" s="187"/>
      <c r="E7" s="186"/>
      <c r="F7" s="186"/>
      <c r="G7" s="186"/>
      <c r="H7" s="186"/>
      <c r="I7" s="186"/>
      <c r="J7" s="187" t="s">
        <v>45</v>
      </c>
    </row>
    <row r="8" spans="1:10" ht="21" customHeight="1" thickTop="1">
      <c r="A8" s="322" t="s">
        <v>33</v>
      </c>
      <c r="B8" s="322" t="s">
        <v>34</v>
      </c>
      <c r="C8" s="322" t="s">
        <v>10</v>
      </c>
      <c r="D8" s="322" t="s">
        <v>11</v>
      </c>
      <c r="E8" s="322" t="s">
        <v>55</v>
      </c>
      <c r="F8" s="322"/>
      <c r="G8" s="322" t="s">
        <v>1</v>
      </c>
      <c r="H8" s="322"/>
      <c r="I8" s="182" t="s">
        <v>56</v>
      </c>
      <c r="J8" s="322" t="s">
        <v>13</v>
      </c>
    </row>
    <row r="9" spans="1:10" ht="21" customHeight="1" thickBot="1">
      <c r="A9" s="323"/>
      <c r="B9" s="323"/>
      <c r="C9" s="324"/>
      <c r="D9" s="324"/>
      <c r="E9" s="184" t="s">
        <v>30</v>
      </c>
      <c r="F9" s="184" t="s">
        <v>12</v>
      </c>
      <c r="G9" s="184" t="s">
        <v>30</v>
      </c>
      <c r="H9" s="184" t="s">
        <v>12</v>
      </c>
      <c r="I9" s="184" t="s">
        <v>29</v>
      </c>
      <c r="J9" s="324"/>
    </row>
    <row r="10" spans="1:10" s="114" customFormat="1" ht="23.1" customHeight="1">
      <c r="A10" s="236">
        <v>1</v>
      </c>
      <c r="B10" s="237" t="s">
        <v>172</v>
      </c>
      <c r="C10" s="238"/>
      <c r="D10" s="238"/>
      <c r="E10" s="238"/>
      <c r="F10" s="238"/>
      <c r="G10" s="238"/>
      <c r="H10" s="238"/>
      <c r="I10" s="238"/>
      <c r="J10" s="239"/>
    </row>
    <row r="11" spans="1:10" s="114" customFormat="1" ht="23.1" customHeight="1">
      <c r="A11" s="240">
        <v>1.1000000000000001</v>
      </c>
      <c r="B11" s="237" t="s">
        <v>199</v>
      </c>
      <c r="C11" s="238"/>
      <c r="D11" s="238"/>
      <c r="E11" s="238"/>
      <c r="F11" s="238"/>
      <c r="G11" s="241"/>
      <c r="H11" s="238"/>
      <c r="I11" s="238"/>
      <c r="J11" s="239"/>
    </row>
    <row r="12" spans="1:10" s="114" customFormat="1" ht="23.1" customHeight="1">
      <c r="A12" s="242"/>
      <c r="B12" s="243" t="s">
        <v>215</v>
      </c>
      <c r="C12" s="244">
        <v>31</v>
      </c>
      <c r="D12" s="245" t="s">
        <v>35</v>
      </c>
      <c r="E12" s="244"/>
      <c r="F12" s="246">
        <f>C12*E12</f>
        <v>0</v>
      </c>
      <c r="G12" s="246"/>
      <c r="H12" s="246">
        <f>C12*G12</f>
        <v>0</v>
      </c>
      <c r="I12" s="247">
        <f>F12+H12</f>
        <v>0</v>
      </c>
      <c r="J12" s="248"/>
    </row>
    <row r="13" spans="1:10" s="114" customFormat="1" ht="23.1" customHeight="1">
      <c r="A13" s="242"/>
      <c r="B13" s="243" t="s">
        <v>202</v>
      </c>
      <c r="C13" s="244">
        <f>C12</f>
        <v>31</v>
      </c>
      <c r="D13" s="245" t="s">
        <v>35</v>
      </c>
      <c r="E13" s="244"/>
      <c r="F13" s="246">
        <v>0</v>
      </c>
      <c r="G13" s="246"/>
      <c r="H13" s="246">
        <f>C13*G13</f>
        <v>0</v>
      </c>
      <c r="I13" s="247">
        <f>F13+H13</f>
        <v>0</v>
      </c>
      <c r="J13" s="248"/>
    </row>
    <row r="14" spans="1:10" s="114" customFormat="1" ht="23.1" customHeight="1">
      <c r="A14" s="242"/>
      <c r="B14" s="243" t="s">
        <v>280</v>
      </c>
      <c r="C14" s="244">
        <v>1</v>
      </c>
      <c r="D14" s="245" t="s">
        <v>281</v>
      </c>
      <c r="E14" s="244"/>
      <c r="F14" s="246">
        <f>C14*E14</f>
        <v>0</v>
      </c>
      <c r="G14" s="246"/>
      <c r="H14" s="246">
        <f>C14*G14</f>
        <v>0</v>
      </c>
      <c r="I14" s="247">
        <f>F14+H14</f>
        <v>0</v>
      </c>
      <c r="J14" s="248"/>
    </row>
    <row r="15" spans="1:10" s="114" customFormat="1" ht="23.1" customHeight="1">
      <c r="A15" s="242"/>
      <c r="B15" s="243" t="s">
        <v>282</v>
      </c>
      <c r="C15" s="244">
        <v>1</v>
      </c>
      <c r="D15" s="245" t="s">
        <v>281</v>
      </c>
      <c r="E15" s="244"/>
      <c r="F15" s="246">
        <f>C15*E15</f>
        <v>0</v>
      </c>
      <c r="G15" s="246"/>
      <c r="H15" s="246">
        <f t="shared" ref="H15" si="0">C15*G15</f>
        <v>0</v>
      </c>
      <c r="I15" s="247">
        <f t="shared" ref="I15" si="1">F15+H15</f>
        <v>0</v>
      </c>
      <c r="J15" s="248"/>
    </row>
    <row r="16" spans="1:10" s="114" customFormat="1" ht="23.1" customHeight="1">
      <c r="A16" s="242"/>
      <c r="B16" s="243" t="s">
        <v>283</v>
      </c>
      <c r="C16" s="244">
        <v>30</v>
      </c>
      <c r="D16" s="245" t="s">
        <v>281</v>
      </c>
      <c r="E16" s="244"/>
      <c r="F16" s="246">
        <f>C16*E16</f>
        <v>0</v>
      </c>
      <c r="G16" s="246"/>
      <c r="H16" s="246">
        <f t="shared" ref="H16:H17" si="2">C16*G16</f>
        <v>0</v>
      </c>
      <c r="I16" s="247">
        <f t="shared" ref="I16:I17" si="3">F16+H16</f>
        <v>0</v>
      </c>
      <c r="J16" s="248"/>
    </row>
    <row r="17" spans="1:10" s="114" customFormat="1" ht="23.1" customHeight="1">
      <c r="A17" s="242"/>
      <c r="B17" s="243" t="s">
        <v>203</v>
      </c>
      <c r="C17" s="244">
        <f>11+10+20</f>
        <v>41</v>
      </c>
      <c r="D17" s="245" t="s">
        <v>14</v>
      </c>
      <c r="E17" s="244"/>
      <c r="F17" s="246">
        <f t="shared" ref="F17" si="4">C17*E17</f>
        <v>0</v>
      </c>
      <c r="G17" s="246"/>
      <c r="H17" s="246">
        <f t="shared" si="2"/>
        <v>0</v>
      </c>
      <c r="I17" s="247">
        <f t="shared" si="3"/>
        <v>0</v>
      </c>
      <c r="J17" s="248"/>
    </row>
    <row r="18" spans="1:10" s="114" customFormat="1" ht="23.1" customHeight="1">
      <c r="A18" s="242"/>
      <c r="B18" s="243" t="s">
        <v>204</v>
      </c>
      <c r="C18" s="244">
        <v>7</v>
      </c>
      <c r="D18" s="245" t="s">
        <v>14</v>
      </c>
      <c r="E18" s="244"/>
      <c r="F18" s="246">
        <f t="shared" ref="F18:F28" si="5">C18*E18</f>
        <v>0</v>
      </c>
      <c r="G18" s="246"/>
      <c r="H18" s="246">
        <f t="shared" ref="H18:H28" si="6">C18*G18</f>
        <v>0</v>
      </c>
      <c r="I18" s="247">
        <f t="shared" ref="I18:I28" si="7">F18+H18</f>
        <v>0</v>
      </c>
      <c r="J18" s="248"/>
    </row>
    <row r="19" spans="1:10" s="114" customFormat="1" ht="23.1" customHeight="1">
      <c r="A19" s="242"/>
      <c r="B19" s="243" t="s">
        <v>205</v>
      </c>
      <c r="C19" s="244">
        <v>4</v>
      </c>
      <c r="D19" s="245" t="s">
        <v>14</v>
      </c>
      <c r="E19" s="244"/>
      <c r="F19" s="246">
        <f t="shared" si="5"/>
        <v>0</v>
      </c>
      <c r="G19" s="246"/>
      <c r="H19" s="246">
        <f t="shared" si="6"/>
        <v>0</v>
      </c>
      <c r="I19" s="247">
        <f t="shared" si="7"/>
        <v>0</v>
      </c>
      <c r="J19" s="248"/>
    </row>
    <row r="20" spans="1:10" s="114" customFormat="1" ht="23.1" customHeight="1">
      <c r="A20" s="242"/>
      <c r="B20" s="243" t="s">
        <v>206</v>
      </c>
      <c r="C20" s="244">
        <v>11</v>
      </c>
      <c r="D20" s="245" t="s">
        <v>14</v>
      </c>
      <c r="E20" s="244"/>
      <c r="F20" s="246">
        <f t="shared" si="5"/>
        <v>0</v>
      </c>
      <c r="G20" s="246"/>
      <c r="H20" s="246">
        <f t="shared" si="6"/>
        <v>0</v>
      </c>
      <c r="I20" s="247">
        <f t="shared" si="7"/>
        <v>0</v>
      </c>
      <c r="J20" s="248"/>
    </row>
    <row r="21" spans="1:10" s="114" customFormat="1" ht="23.1" customHeight="1">
      <c r="A21" s="242"/>
      <c r="B21" s="243" t="s">
        <v>207</v>
      </c>
      <c r="C21" s="244"/>
      <c r="D21" s="245"/>
      <c r="E21" s="244"/>
      <c r="F21" s="246"/>
      <c r="G21" s="246"/>
      <c r="H21" s="246"/>
      <c r="I21" s="247">
        <f t="shared" si="7"/>
        <v>0</v>
      </c>
      <c r="J21" s="248"/>
    </row>
    <row r="22" spans="1:10" s="114" customFormat="1" ht="23.1" customHeight="1">
      <c r="A22" s="242"/>
      <c r="B22" s="243" t="s">
        <v>208</v>
      </c>
      <c r="C22" s="244">
        <f>250*1.07*0.499</f>
        <v>133.47999999999999</v>
      </c>
      <c r="D22" s="245" t="s">
        <v>200</v>
      </c>
      <c r="E22" s="244"/>
      <c r="F22" s="246">
        <f>C22*E22</f>
        <v>0</v>
      </c>
      <c r="G22" s="246"/>
      <c r="H22" s="246">
        <f t="shared" si="6"/>
        <v>0</v>
      </c>
      <c r="I22" s="247">
        <f t="shared" si="7"/>
        <v>0</v>
      </c>
      <c r="J22" s="248"/>
    </row>
    <row r="23" spans="1:10" s="114" customFormat="1" ht="23.1" customHeight="1">
      <c r="A23" s="242"/>
      <c r="B23" s="243" t="s">
        <v>209</v>
      </c>
      <c r="C23" s="244">
        <f>((100))*1.09*0.888</f>
        <v>96.79</v>
      </c>
      <c r="D23" s="245" t="s">
        <v>200</v>
      </c>
      <c r="E23" s="244"/>
      <c r="F23" s="246">
        <f t="shared" ref="F23:F25" si="8">C23*E23</f>
        <v>0</v>
      </c>
      <c r="G23" s="246"/>
      <c r="H23" s="246">
        <f t="shared" si="6"/>
        <v>0</v>
      </c>
      <c r="I23" s="247">
        <f t="shared" si="7"/>
        <v>0</v>
      </c>
      <c r="J23" s="248"/>
    </row>
    <row r="24" spans="1:10" s="114" customFormat="1" ht="23.1" customHeight="1">
      <c r="A24" s="242"/>
      <c r="B24" s="243" t="s">
        <v>210</v>
      </c>
      <c r="C24" s="244">
        <f>(235+240+210+250)*1.11*1.578</f>
        <v>1637.73</v>
      </c>
      <c r="D24" s="245" t="s">
        <v>200</v>
      </c>
      <c r="E24" s="244"/>
      <c r="F24" s="246">
        <f t="shared" si="8"/>
        <v>0</v>
      </c>
      <c r="G24" s="246"/>
      <c r="H24" s="246">
        <f t="shared" si="6"/>
        <v>0</v>
      </c>
      <c r="I24" s="247">
        <f t="shared" si="7"/>
        <v>0</v>
      </c>
      <c r="J24" s="248"/>
    </row>
    <row r="25" spans="1:10" s="114" customFormat="1" ht="23.1" customHeight="1">
      <c r="A25" s="242"/>
      <c r="B25" s="243" t="s">
        <v>211</v>
      </c>
      <c r="C25" s="244">
        <f>(SUM(C22:C24)/1000)*30</f>
        <v>56.04</v>
      </c>
      <c r="D25" s="245" t="s">
        <v>200</v>
      </c>
      <c r="E25" s="244"/>
      <c r="F25" s="246">
        <f t="shared" si="8"/>
        <v>0</v>
      </c>
      <c r="G25" s="246"/>
      <c r="H25" s="246">
        <f t="shared" si="6"/>
        <v>0</v>
      </c>
      <c r="I25" s="247">
        <f t="shared" si="7"/>
        <v>0</v>
      </c>
      <c r="J25" s="248"/>
    </row>
    <row r="26" spans="1:10" s="114" customFormat="1" ht="23.1" customHeight="1">
      <c r="A26" s="242"/>
      <c r="B26" s="243" t="s">
        <v>212</v>
      </c>
      <c r="C26" s="249">
        <f>ROUND(C27*0.912,0)</f>
        <v>68</v>
      </c>
      <c r="D26" s="250" t="s">
        <v>201</v>
      </c>
      <c r="E26" s="244"/>
      <c r="F26" s="246">
        <f>C26*E26</f>
        <v>0</v>
      </c>
      <c r="G26" s="246"/>
      <c r="H26" s="246">
        <f t="shared" si="6"/>
        <v>0</v>
      </c>
      <c r="I26" s="247">
        <f t="shared" si="7"/>
        <v>0</v>
      </c>
      <c r="J26" s="248"/>
    </row>
    <row r="27" spans="1:10" s="114" customFormat="1" ht="23.1" customHeight="1">
      <c r="A27" s="242"/>
      <c r="B27" s="243" t="s">
        <v>213</v>
      </c>
      <c r="C27" s="249">
        <f>75</f>
        <v>75</v>
      </c>
      <c r="D27" s="250" t="s">
        <v>15</v>
      </c>
      <c r="E27" s="244"/>
      <c r="F27" s="246">
        <f>C27*E27</f>
        <v>0</v>
      </c>
      <c r="G27" s="251"/>
      <c r="H27" s="246">
        <f t="shared" si="6"/>
        <v>0</v>
      </c>
      <c r="I27" s="247">
        <f t="shared" si="7"/>
        <v>0</v>
      </c>
      <c r="J27" s="248"/>
    </row>
    <row r="28" spans="1:10" s="114" customFormat="1" ht="23.1" customHeight="1">
      <c r="A28" s="242"/>
      <c r="B28" s="243" t="s">
        <v>214</v>
      </c>
      <c r="C28" s="249">
        <f>ROUND(0.25*C27,0)</f>
        <v>19</v>
      </c>
      <c r="D28" s="250" t="s">
        <v>200</v>
      </c>
      <c r="E28" s="244"/>
      <c r="F28" s="246">
        <f t="shared" si="5"/>
        <v>0</v>
      </c>
      <c r="G28" s="246"/>
      <c r="H28" s="246">
        <f t="shared" si="6"/>
        <v>0</v>
      </c>
      <c r="I28" s="247">
        <f t="shared" si="7"/>
        <v>0</v>
      </c>
      <c r="J28" s="248"/>
    </row>
    <row r="29" spans="1:10" s="114" customFormat="1" ht="23.1" customHeight="1">
      <c r="A29" s="240">
        <v>1.2</v>
      </c>
      <c r="B29" s="237" t="s">
        <v>216</v>
      </c>
      <c r="C29" s="238"/>
      <c r="D29" s="238"/>
      <c r="E29" s="238"/>
      <c r="F29" s="238"/>
      <c r="G29" s="241"/>
      <c r="H29" s="238"/>
      <c r="I29" s="238"/>
      <c r="J29" s="248"/>
    </row>
    <row r="30" spans="1:10" s="114" customFormat="1" ht="23.1" customHeight="1">
      <c r="A30" s="242"/>
      <c r="B30" s="243" t="s">
        <v>206</v>
      </c>
      <c r="C30" s="244">
        <v>12</v>
      </c>
      <c r="D30" s="245" t="s">
        <v>14</v>
      </c>
      <c r="E30" s="244"/>
      <c r="F30" s="246">
        <f t="shared" ref="F30" si="9">C30*E30</f>
        <v>0</v>
      </c>
      <c r="G30" s="246"/>
      <c r="H30" s="246">
        <f t="shared" ref="H30" si="10">C30*G30</f>
        <v>0</v>
      </c>
      <c r="I30" s="247">
        <f t="shared" ref="I30:I39" si="11">F30+H30</f>
        <v>0</v>
      </c>
      <c r="J30" s="248"/>
    </row>
    <row r="31" spans="1:10" s="114" customFormat="1" ht="23.1" customHeight="1">
      <c r="A31" s="242"/>
      <c r="B31" s="243" t="s">
        <v>207</v>
      </c>
      <c r="C31" s="244"/>
      <c r="D31" s="245"/>
      <c r="E31" s="244"/>
      <c r="F31" s="246"/>
      <c r="G31" s="246"/>
      <c r="H31" s="246"/>
      <c r="I31" s="247">
        <f t="shared" si="11"/>
        <v>0</v>
      </c>
      <c r="J31" s="248"/>
    </row>
    <row r="32" spans="1:10" s="114" customFormat="1" ht="23.1" customHeight="1">
      <c r="A32" s="242"/>
      <c r="B32" s="243" t="s">
        <v>284</v>
      </c>
      <c r="C32" s="244">
        <f>(90)*1.07*0.222</f>
        <v>21.38</v>
      </c>
      <c r="D32" s="245" t="s">
        <v>200</v>
      </c>
      <c r="E32" s="244"/>
      <c r="F32" s="246">
        <f>C32*E32</f>
        <v>0</v>
      </c>
      <c r="G32" s="246"/>
      <c r="H32" s="246">
        <f t="shared" ref="H32" si="12">C32*G32</f>
        <v>0</v>
      </c>
      <c r="I32" s="247">
        <f t="shared" si="11"/>
        <v>0</v>
      </c>
      <c r="J32" s="248"/>
    </row>
    <row r="33" spans="1:10" s="114" customFormat="1" ht="23.1" customHeight="1">
      <c r="A33" s="242"/>
      <c r="B33" s="243" t="s">
        <v>208</v>
      </c>
      <c r="C33" s="244">
        <f>(190)*1.07*0.499</f>
        <v>101.45</v>
      </c>
      <c r="D33" s="245" t="s">
        <v>200</v>
      </c>
      <c r="E33" s="244"/>
      <c r="F33" s="246">
        <f>C33*E33</f>
        <v>0</v>
      </c>
      <c r="G33" s="246"/>
      <c r="H33" s="246">
        <f t="shared" ref="H33:H39" si="13">C33*G33</f>
        <v>0</v>
      </c>
      <c r="I33" s="247">
        <f t="shared" si="11"/>
        <v>0</v>
      </c>
      <c r="J33" s="248"/>
    </row>
    <row r="34" spans="1:10" s="114" customFormat="1" ht="23.1" customHeight="1">
      <c r="A34" s="242"/>
      <c r="B34" s="243" t="s">
        <v>209</v>
      </c>
      <c r="C34" s="244">
        <f>((120))*1.09*0.888</f>
        <v>116.15</v>
      </c>
      <c r="D34" s="245" t="s">
        <v>200</v>
      </c>
      <c r="E34" s="244"/>
      <c r="F34" s="246">
        <f>C34*E34</f>
        <v>0</v>
      </c>
      <c r="G34" s="246"/>
      <c r="H34" s="246">
        <f>C34*G34</f>
        <v>0</v>
      </c>
      <c r="I34" s="247">
        <f>F34+H34</f>
        <v>0</v>
      </c>
      <c r="J34" s="248"/>
    </row>
    <row r="35" spans="1:10" s="114" customFormat="1" ht="23.1" customHeight="1">
      <c r="A35" s="242"/>
      <c r="B35" s="243" t="s">
        <v>210</v>
      </c>
      <c r="C35" s="244">
        <f>(180)*1.11*1.578</f>
        <v>315.27999999999997</v>
      </c>
      <c r="D35" s="245" t="s">
        <v>200</v>
      </c>
      <c r="E35" s="244"/>
      <c r="F35" s="246">
        <f t="shared" ref="F35:F36" si="14">C35*E35</f>
        <v>0</v>
      </c>
      <c r="G35" s="246"/>
      <c r="H35" s="246">
        <f t="shared" si="13"/>
        <v>0</v>
      </c>
      <c r="I35" s="247">
        <f t="shared" si="11"/>
        <v>0</v>
      </c>
      <c r="J35" s="248"/>
    </row>
    <row r="36" spans="1:10" s="114" customFormat="1" ht="23.1" customHeight="1">
      <c r="A36" s="242"/>
      <c r="B36" s="243" t="s">
        <v>211</v>
      </c>
      <c r="C36" s="244">
        <f>(SUM(C32:C35)/1000)*30</f>
        <v>16.63</v>
      </c>
      <c r="D36" s="245" t="s">
        <v>200</v>
      </c>
      <c r="E36" s="244"/>
      <c r="F36" s="246">
        <f t="shared" si="14"/>
        <v>0</v>
      </c>
      <c r="G36" s="246"/>
      <c r="H36" s="246">
        <f t="shared" si="13"/>
        <v>0</v>
      </c>
      <c r="I36" s="247">
        <f t="shared" si="11"/>
        <v>0</v>
      </c>
      <c r="J36" s="248"/>
    </row>
    <row r="37" spans="1:10" s="114" customFormat="1" ht="23.1" customHeight="1">
      <c r="A37" s="242"/>
      <c r="B37" s="243" t="s">
        <v>212</v>
      </c>
      <c r="C37" s="249">
        <f>ROUND(C38*0.912,0)</f>
        <v>51</v>
      </c>
      <c r="D37" s="250" t="s">
        <v>201</v>
      </c>
      <c r="E37" s="244"/>
      <c r="F37" s="246">
        <f>C37*E37</f>
        <v>0</v>
      </c>
      <c r="G37" s="246"/>
      <c r="H37" s="246">
        <f t="shared" si="13"/>
        <v>0</v>
      </c>
      <c r="I37" s="247">
        <f t="shared" si="11"/>
        <v>0</v>
      </c>
      <c r="J37" s="248"/>
    </row>
    <row r="38" spans="1:10" s="114" customFormat="1" ht="23.1" customHeight="1">
      <c r="A38" s="242"/>
      <c r="B38" s="243" t="s">
        <v>213</v>
      </c>
      <c r="C38" s="249">
        <f>18+38</f>
        <v>56</v>
      </c>
      <c r="D38" s="250" t="s">
        <v>15</v>
      </c>
      <c r="E38" s="244"/>
      <c r="F38" s="246">
        <f>C38*E38</f>
        <v>0</v>
      </c>
      <c r="G38" s="251"/>
      <c r="H38" s="246">
        <f t="shared" si="13"/>
        <v>0</v>
      </c>
      <c r="I38" s="247">
        <f t="shared" si="11"/>
        <v>0</v>
      </c>
      <c r="J38" s="248"/>
    </row>
    <row r="39" spans="1:10" s="114" customFormat="1" ht="23.1" customHeight="1">
      <c r="A39" s="242"/>
      <c r="B39" s="243" t="s">
        <v>214</v>
      </c>
      <c r="C39" s="249">
        <f>ROUND(0.25*C38,0)</f>
        <v>14</v>
      </c>
      <c r="D39" s="250" t="s">
        <v>200</v>
      </c>
      <c r="E39" s="244"/>
      <c r="F39" s="246">
        <f t="shared" ref="F39" si="15">C39*E39</f>
        <v>0</v>
      </c>
      <c r="G39" s="246"/>
      <c r="H39" s="246">
        <f t="shared" si="13"/>
        <v>0</v>
      </c>
      <c r="I39" s="247">
        <f t="shared" si="11"/>
        <v>0</v>
      </c>
      <c r="J39" s="248"/>
    </row>
    <row r="40" spans="1:10" s="114" customFormat="1" ht="23.1" customHeight="1">
      <c r="A40" s="240">
        <v>1.3</v>
      </c>
      <c r="B40" s="237" t="s">
        <v>217</v>
      </c>
      <c r="C40" s="238"/>
      <c r="D40" s="238"/>
      <c r="E40" s="238"/>
      <c r="F40" s="238"/>
      <c r="G40" s="241"/>
      <c r="H40" s="238"/>
      <c r="I40" s="238"/>
      <c r="J40" s="248"/>
    </row>
    <row r="41" spans="1:10" s="114" customFormat="1" ht="23.1" customHeight="1">
      <c r="A41" s="242"/>
      <c r="B41" s="243" t="s">
        <v>206</v>
      </c>
      <c r="C41" s="244">
        <f>(4+6+13+13)</f>
        <v>36</v>
      </c>
      <c r="D41" s="245" t="s">
        <v>14</v>
      </c>
      <c r="E41" s="244"/>
      <c r="F41" s="246">
        <f t="shared" ref="F41:F42" si="16">C41*E41</f>
        <v>0</v>
      </c>
      <c r="G41" s="246"/>
      <c r="H41" s="246">
        <f t="shared" ref="H41:H42" si="17">C41*G41</f>
        <v>0</v>
      </c>
      <c r="I41" s="247">
        <f t="shared" ref="I41:I60" si="18">F41+H41</f>
        <v>0</v>
      </c>
      <c r="J41" s="248"/>
    </row>
    <row r="42" spans="1:10" s="114" customFormat="1" ht="23.1" customHeight="1">
      <c r="A42" s="242"/>
      <c r="B42" s="243" t="s">
        <v>205</v>
      </c>
      <c r="C42" s="244">
        <f>1+1+3+3</f>
        <v>8</v>
      </c>
      <c r="D42" s="245" t="s">
        <v>14</v>
      </c>
      <c r="E42" s="244"/>
      <c r="F42" s="246">
        <f t="shared" si="16"/>
        <v>0</v>
      </c>
      <c r="G42" s="246"/>
      <c r="H42" s="246">
        <f t="shared" si="17"/>
        <v>0</v>
      </c>
      <c r="I42" s="247">
        <f t="shared" si="18"/>
        <v>0</v>
      </c>
      <c r="J42" s="248"/>
    </row>
    <row r="43" spans="1:10" s="114" customFormat="1" ht="23.1" customHeight="1">
      <c r="A43" s="242"/>
      <c r="B43" s="243" t="s">
        <v>207</v>
      </c>
      <c r="C43" s="244"/>
      <c r="D43" s="245"/>
      <c r="E43" s="244"/>
      <c r="F43" s="246"/>
      <c r="G43" s="246"/>
      <c r="H43" s="246"/>
      <c r="I43" s="247">
        <f t="shared" si="18"/>
        <v>0</v>
      </c>
      <c r="J43" s="248"/>
    </row>
    <row r="44" spans="1:10" s="114" customFormat="1" ht="23.1" customHeight="1">
      <c r="A44" s="242"/>
      <c r="B44" s="243" t="s">
        <v>284</v>
      </c>
      <c r="C44" s="244">
        <f>(200)*1.07*0.222</f>
        <v>47.51</v>
      </c>
      <c r="D44" s="245" t="s">
        <v>200</v>
      </c>
      <c r="E44" s="244"/>
      <c r="F44" s="246">
        <f>C44*E44</f>
        <v>0</v>
      </c>
      <c r="G44" s="246"/>
      <c r="H44" s="246">
        <f t="shared" ref="H44" si="19">C44*G44</f>
        <v>0</v>
      </c>
      <c r="I44" s="247">
        <f t="shared" ref="I44" si="20">F44+H44</f>
        <v>0</v>
      </c>
      <c r="J44" s="248"/>
    </row>
    <row r="45" spans="1:10" s="114" customFormat="1" ht="23.1" customHeight="1">
      <c r="A45" s="242"/>
      <c r="B45" s="243" t="s">
        <v>208</v>
      </c>
      <c r="C45" s="244">
        <f>(320+1620+1880)*1.07*0.499</f>
        <v>2039.61</v>
      </c>
      <c r="D45" s="245" t="s">
        <v>200</v>
      </c>
      <c r="E45" s="244"/>
      <c r="F45" s="246">
        <f>C45*E45</f>
        <v>0</v>
      </c>
      <c r="G45" s="246"/>
      <c r="H45" s="246">
        <f t="shared" ref="H45:H51" si="21">C45*G45</f>
        <v>0</v>
      </c>
      <c r="I45" s="247">
        <f t="shared" si="18"/>
        <v>0</v>
      </c>
      <c r="J45" s="248"/>
    </row>
    <row r="46" spans="1:10" s="114" customFormat="1" ht="23.1" customHeight="1">
      <c r="A46" s="242"/>
      <c r="B46" s="243" t="s">
        <v>209</v>
      </c>
      <c r="C46" s="244">
        <f>((60+150+165))*1.09*0.888</f>
        <v>362.97</v>
      </c>
      <c r="D46" s="245" t="s">
        <v>200</v>
      </c>
      <c r="E46" s="244"/>
      <c r="F46" s="246">
        <f>C46*E46</f>
        <v>0</v>
      </c>
      <c r="G46" s="246"/>
      <c r="H46" s="246">
        <f>C46*G46</f>
        <v>0</v>
      </c>
      <c r="I46" s="247">
        <f>F46+H46</f>
        <v>0</v>
      </c>
      <c r="J46" s="248"/>
    </row>
    <row r="47" spans="1:10" s="114" customFormat="1" ht="23.1" customHeight="1">
      <c r="A47" s="242"/>
      <c r="B47" s="243" t="s">
        <v>210</v>
      </c>
      <c r="C47" s="244">
        <f>(180+170+710+1150)*1.11*1.578</f>
        <v>3870.99</v>
      </c>
      <c r="D47" s="245" t="s">
        <v>200</v>
      </c>
      <c r="E47" s="244"/>
      <c r="F47" s="246">
        <f t="shared" ref="F47:F48" si="22">C47*E47</f>
        <v>0</v>
      </c>
      <c r="G47" s="246"/>
      <c r="H47" s="246">
        <f t="shared" si="21"/>
        <v>0</v>
      </c>
      <c r="I47" s="247">
        <f t="shared" si="18"/>
        <v>0</v>
      </c>
      <c r="J47" s="248"/>
    </row>
    <row r="48" spans="1:10" s="114" customFormat="1" ht="23.1" customHeight="1">
      <c r="A48" s="242"/>
      <c r="B48" s="243" t="s">
        <v>211</v>
      </c>
      <c r="C48" s="244">
        <f>(SUM(C44:C47)/1000)*30</f>
        <v>189.63</v>
      </c>
      <c r="D48" s="245" t="s">
        <v>200</v>
      </c>
      <c r="E48" s="244"/>
      <c r="F48" s="246">
        <f t="shared" si="22"/>
        <v>0</v>
      </c>
      <c r="G48" s="246"/>
      <c r="H48" s="246">
        <f t="shared" si="21"/>
        <v>0</v>
      </c>
      <c r="I48" s="247">
        <f t="shared" si="18"/>
        <v>0</v>
      </c>
      <c r="J48" s="248"/>
    </row>
    <row r="49" spans="1:10" s="114" customFormat="1" ht="23.1" customHeight="1">
      <c r="A49" s="242"/>
      <c r="B49" s="243" t="s">
        <v>212</v>
      </c>
      <c r="C49" s="249">
        <f>ROUND(C50*0.912,0)</f>
        <v>223</v>
      </c>
      <c r="D49" s="250" t="s">
        <v>201</v>
      </c>
      <c r="E49" s="244"/>
      <c r="F49" s="246">
        <f>C49*E49</f>
        <v>0</v>
      </c>
      <c r="G49" s="246"/>
      <c r="H49" s="246">
        <f t="shared" si="21"/>
        <v>0</v>
      </c>
      <c r="I49" s="247">
        <f t="shared" si="18"/>
        <v>0</v>
      </c>
      <c r="J49" s="248"/>
    </row>
    <row r="50" spans="1:10" s="114" customFormat="1" ht="23.1" customHeight="1">
      <c r="A50" s="242"/>
      <c r="B50" s="243" t="s">
        <v>213</v>
      </c>
      <c r="C50" s="249">
        <f>25+34+86+100</f>
        <v>245</v>
      </c>
      <c r="D50" s="250" t="s">
        <v>15</v>
      </c>
      <c r="E50" s="244"/>
      <c r="F50" s="246">
        <f>C50*E50</f>
        <v>0</v>
      </c>
      <c r="G50" s="251"/>
      <c r="H50" s="246">
        <f t="shared" si="21"/>
        <v>0</v>
      </c>
      <c r="I50" s="247">
        <f t="shared" si="18"/>
        <v>0</v>
      </c>
      <c r="J50" s="248"/>
    </row>
    <row r="51" spans="1:10" s="114" customFormat="1" ht="23.1" customHeight="1">
      <c r="A51" s="242"/>
      <c r="B51" s="243" t="s">
        <v>214</v>
      </c>
      <c r="C51" s="249">
        <f>ROUND(0.25*C50,0)</f>
        <v>61</v>
      </c>
      <c r="D51" s="250" t="s">
        <v>200</v>
      </c>
      <c r="E51" s="244"/>
      <c r="F51" s="246">
        <f t="shared" ref="F51" si="23">C51*E51</f>
        <v>0</v>
      </c>
      <c r="G51" s="246"/>
      <c r="H51" s="246">
        <f t="shared" si="21"/>
        <v>0</v>
      </c>
      <c r="I51" s="247">
        <f t="shared" si="18"/>
        <v>0</v>
      </c>
      <c r="J51" s="248"/>
    </row>
    <row r="52" spans="1:10" s="114" customFormat="1" ht="23.1" customHeight="1">
      <c r="A52" s="236"/>
      <c r="B52" s="252" t="s">
        <v>218</v>
      </c>
      <c r="C52" s="253"/>
      <c r="D52" s="254"/>
      <c r="E52" s="255"/>
      <c r="F52" s="251"/>
      <c r="G52" s="256"/>
      <c r="H52" s="251"/>
      <c r="I52" s="247">
        <f t="shared" si="18"/>
        <v>0</v>
      </c>
      <c r="J52" s="257"/>
    </row>
    <row r="53" spans="1:10" s="114" customFormat="1" ht="23.1" customHeight="1">
      <c r="A53" s="236"/>
      <c r="B53" s="258" t="s">
        <v>220</v>
      </c>
      <c r="C53" s="253">
        <f>13*183.6</f>
        <v>2386.8000000000002</v>
      </c>
      <c r="D53" s="250" t="s">
        <v>200</v>
      </c>
      <c r="E53" s="255"/>
      <c r="F53" s="251">
        <f t="shared" ref="F53:F56" si="24">C53*E53</f>
        <v>0</v>
      </c>
      <c r="G53" s="256"/>
      <c r="H53" s="251"/>
      <c r="I53" s="247">
        <f t="shared" si="18"/>
        <v>0</v>
      </c>
      <c r="J53" s="257"/>
    </row>
    <row r="54" spans="1:10" s="114" customFormat="1" ht="23.1" customHeight="1">
      <c r="A54" s="236"/>
      <c r="B54" s="258" t="s">
        <v>221</v>
      </c>
      <c r="C54" s="253">
        <f>18*394.2</f>
        <v>7095.6</v>
      </c>
      <c r="D54" s="250" t="s">
        <v>200</v>
      </c>
      <c r="E54" s="255"/>
      <c r="F54" s="251">
        <f t="shared" si="24"/>
        <v>0</v>
      </c>
      <c r="G54" s="256"/>
      <c r="H54" s="251"/>
      <c r="I54" s="247">
        <f t="shared" si="18"/>
        <v>0</v>
      </c>
      <c r="J54" s="257"/>
    </row>
    <row r="55" spans="1:10" s="114" customFormat="1" ht="23.1" customHeight="1">
      <c r="A55" s="236"/>
      <c r="B55" s="258" t="s">
        <v>222</v>
      </c>
      <c r="C55" s="253">
        <f>10*340.8</f>
        <v>3408</v>
      </c>
      <c r="D55" s="250" t="s">
        <v>200</v>
      </c>
      <c r="E55" s="255"/>
      <c r="F55" s="251">
        <f t="shared" si="24"/>
        <v>0</v>
      </c>
      <c r="G55" s="256"/>
      <c r="H55" s="251"/>
      <c r="I55" s="247">
        <f t="shared" si="18"/>
        <v>0</v>
      </c>
      <c r="J55" s="257"/>
    </row>
    <row r="56" spans="1:10" s="114" customFormat="1" ht="23.1" customHeight="1">
      <c r="A56" s="236"/>
      <c r="B56" s="258" t="s">
        <v>223</v>
      </c>
      <c r="C56" s="253">
        <f>8*396</f>
        <v>3168</v>
      </c>
      <c r="D56" s="250" t="s">
        <v>200</v>
      </c>
      <c r="E56" s="255"/>
      <c r="F56" s="251">
        <f t="shared" si="24"/>
        <v>0</v>
      </c>
      <c r="G56" s="256"/>
      <c r="H56" s="251"/>
      <c r="I56" s="247">
        <f t="shared" si="18"/>
        <v>0</v>
      </c>
      <c r="J56" s="257"/>
    </row>
    <row r="57" spans="1:10" s="114" customFormat="1" ht="23.1" customHeight="1">
      <c r="A57" s="236"/>
      <c r="B57" s="258" t="s">
        <v>219</v>
      </c>
      <c r="C57" s="249">
        <f>SUM(C53:C56)</f>
        <v>16058.4</v>
      </c>
      <c r="D57" s="250" t="s">
        <v>200</v>
      </c>
      <c r="E57" s="251"/>
      <c r="F57" s="251">
        <f>E57*C57*0.5</f>
        <v>0</v>
      </c>
      <c r="G57" s="251"/>
      <c r="H57" s="251">
        <f>G57*C57</f>
        <v>0</v>
      </c>
      <c r="I57" s="247">
        <f t="shared" si="18"/>
        <v>0</v>
      </c>
      <c r="J57" s="259"/>
    </row>
    <row r="58" spans="1:10" s="114" customFormat="1" ht="23.1" customHeight="1">
      <c r="A58" s="236"/>
      <c r="B58" s="243" t="s">
        <v>240</v>
      </c>
      <c r="C58" s="244">
        <f>C59*6</f>
        <v>84</v>
      </c>
      <c r="D58" s="245" t="s">
        <v>235</v>
      </c>
      <c r="E58" s="244"/>
      <c r="F58" s="246">
        <f t="shared" ref="F58:F60" si="25">C58*E58</f>
        <v>0</v>
      </c>
      <c r="G58" s="246"/>
      <c r="H58" s="246">
        <f t="shared" ref="H58:H59" si="26">C58*G58</f>
        <v>0</v>
      </c>
      <c r="I58" s="247">
        <f t="shared" si="18"/>
        <v>0</v>
      </c>
      <c r="J58" s="259"/>
    </row>
    <row r="59" spans="1:10" s="114" customFormat="1" ht="23.1" customHeight="1">
      <c r="A59" s="236"/>
      <c r="B59" s="243" t="s">
        <v>241</v>
      </c>
      <c r="C59" s="244">
        <v>14</v>
      </c>
      <c r="D59" s="245" t="s">
        <v>237</v>
      </c>
      <c r="E59" s="244"/>
      <c r="F59" s="246">
        <f t="shared" si="25"/>
        <v>0</v>
      </c>
      <c r="G59" s="246"/>
      <c r="H59" s="246">
        <f t="shared" si="26"/>
        <v>0</v>
      </c>
      <c r="I59" s="247">
        <f t="shared" si="18"/>
        <v>0</v>
      </c>
      <c r="J59" s="259"/>
    </row>
    <row r="60" spans="1:10" s="114" customFormat="1" ht="23.1" customHeight="1">
      <c r="A60" s="236"/>
      <c r="B60" s="260" t="s">
        <v>238</v>
      </c>
      <c r="C60" s="253">
        <v>6</v>
      </c>
      <c r="D60" s="254" t="s">
        <v>239</v>
      </c>
      <c r="E60" s="255"/>
      <c r="F60" s="251">
        <f t="shared" si="25"/>
        <v>0</v>
      </c>
      <c r="G60" s="256"/>
      <c r="H60" s="251">
        <f t="shared" ref="H60" si="27">G60*C60</f>
        <v>0</v>
      </c>
      <c r="I60" s="247">
        <f t="shared" si="18"/>
        <v>0</v>
      </c>
      <c r="J60" s="259"/>
    </row>
    <row r="61" spans="1:10" s="114" customFormat="1" ht="23.1" customHeight="1">
      <c r="A61" s="240">
        <v>1.4</v>
      </c>
      <c r="B61" s="237" t="s">
        <v>224</v>
      </c>
      <c r="C61" s="238"/>
      <c r="D61" s="238"/>
      <c r="E61" s="238"/>
      <c r="F61" s="238"/>
      <c r="G61" s="241"/>
      <c r="H61" s="238"/>
      <c r="I61" s="238"/>
      <c r="J61" s="248"/>
    </row>
    <row r="62" spans="1:10" s="114" customFormat="1" ht="23.1" customHeight="1">
      <c r="A62" s="236"/>
      <c r="B62" s="258" t="s">
        <v>232</v>
      </c>
      <c r="C62" s="244">
        <v>9</v>
      </c>
      <c r="D62" s="245" t="s">
        <v>14</v>
      </c>
      <c r="E62" s="244"/>
      <c r="F62" s="246">
        <f t="shared" ref="F62" si="28">C62*E62</f>
        <v>0</v>
      </c>
      <c r="G62" s="246"/>
      <c r="H62" s="246">
        <f t="shared" ref="H62" si="29">C62*G62</f>
        <v>0</v>
      </c>
      <c r="I62" s="247">
        <f t="shared" ref="I62" si="30">F62+H62</f>
        <v>0</v>
      </c>
      <c r="J62" s="261"/>
    </row>
    <row r="63" spans="1:10" s="114" customFormat="1" ht="23.1" customHeight="1">
      <c r="A63" s="236"/>
      <c r="B63" s="258" t="s">
        <v>225</v>
      </c>
      <c r="C63" s="244"/>
      <c r="D63" s="245"/>
      <c r="E63" s="244"/>
      <c r="F63" s="246"/>
      <c r="G63" s="246"/>
      <c r="H63" s="246"/>
      <c r="I63" s="247">
        <f t="shared" ref="I63:I71" si="31">F63+H63</f>
        <v>0</v>
      </c>
      <c r="J63" s="261"/>
    </row>
    <row r="64" spans="1:10" s="114" customFormat="1" ht="23.1" customHeight="1">
      <c r="A64" s="236"/>
      <c r="B64" s="243" t="s">
        <v>208</v>
      </c>
      <c r="C64" s="244">
        <f>320*1.07*0.499</f>
        <v>170.86</v>
      </c>
      <c r="D64" s="245" t="s">
        <v>200</v>
      </c>
      <c r="E64" s="244"/>
      <c r="F64" s="246">
        <f>C64*E64</f>
        <v>0</v>
      </c>
      <c r="G64" s="246"/>
      <c r="H64" s="246">
        <f t="shared" ref="H64:H69" si="32">C64*G64</f>
        <v>0</v>
      </c>
      <c r="I64" s="247">
        <f t="shared" si="31"/>
        <v>0</v>
      </c>
      <c r="J64" s="261"/>
    </row>
    <row r="65" spans="1:10" s="114" customFormat="1" ht="22.5" customHeight="1">
      <c r="A65" s="242"/>
      <c r="B65" s="243" t="s">
        <v>209</v>
      </c>
      <c r="C65" s="244">
        <f>((110*10))*1.09*0.888</f>
        <v>1064.71</v>
      </c>
      <c r="D65" s="245" t="s">
        <v>200</v>
      </c>
      <c r="E65" s="244"/>
      <c r="F65" s="246">
        <f t="shared" ref="F65" si="33">C65*E65</f>
        <v>0</v>
      </c>
      <c r="G65" s="246"/>
      <c r="H65" s="246">
        <f t="shared" si="32"/>
        <v>0</v>
      </c>
      <c r="I65" s="247">
        <f t="shared" si="31"/>
        <v>0</v>
      </c>
      <c r="J65" s="248"/>
    </row>
    <row r="66" spans="1:10" s="114" customFormat="1" ht="23.1" customHeight="1">
      <c r="A66" s="236"/>
      <c r="B66" s="243" t="s">
        <v>226</v>
      </c>
      <c r="C66" s="244">
        <f>(SUM(C64:C65)/1000)*30</f>
        <v>37.07</v>
      </c>
      <c r="D66" s="245" t="s">
        <v>200</v>
      </c>
      <c r="E66" s="244"/>
      <c r="F66" s="246">
        <f t="shared" ref="F66" si="34">C66*E66</f>
        <v>0</v>
      </c>
      <c r="G66" s="246"/>
      <c r="H66" s="246">
        <f t="shared" si="32"/>
        <v>0</v>
      </c>
      <c r="I66" s="247">
        <f t="shared" si="31"/>
        <v>0</v>
      </c>
      <c r="J66" s="261"/>
    </row>
    <row r="67" spans="1:10" s="114" customFormat="1" ht="23.1" customHeight="1">
      <c r="A67" s="236"/>
      <c r="B67" s="243" t="s">
        <v>227</v>
      </c>
      <c r="C67" s="249">
        <f>ROUND(C68*0.912,0)</f>
        <v>33</v>
      </c>
      <c r="D67" s="250" t="s">
        <v>201</v>
      </c>
      <c r="E67" s="244"/>
      <c r="F67" s="246">
        <f>C67*E67</f>
        <v>0</v>
      </c>
      <c r="G67" s="246"/>
      <c r="H67" s="246">
        <f t="shared" si="32"/>
        <v>0</v>
      </c>
      <c r="I67" s="247">
        <f t="shared" si="31"/>
        <v>0</v>
      </c>
      <c r="J67" s="259"/>
    </row>
    <row r="68" spans="1:10" s="114" customFormat="1" ht="23.1" customHeight="1">
      <c r="A68" s="236"/>
      <c r="B68" s="243" t="s">
        <v>228</v>
      </c>
      <c r="C68" s="249">
        <v>36</v>
      </c>
      <c r="D68" s="250" t="s">
        <v>15</v>
      </c>
      <c r="E68" s="244"/>
      <c r="F68" s="246">
        <f t="shared" ref="F68:F69" si="35">C68*E68</f>
        <v>0</v>
      </c>
      <c r="G68" s="251"/>
      <c r="H68" s="246">
        <f t="shared" si="32"/>
        <v>0</v>
      </c>
      <c r="I68" s="247">
        <f t="shared" si="31"/>
        <v>0</v>
      </c>
      <c r="J68" s="259"/>
    </row>
    <row r="69" spans="1:10" s="114" customFormat="1" ht="23.1" customHeight="1">
      <c r="A69" s="236"/>
      <c r="B69" s="243" t="s">
        <v>229</v>
      </c>
      <c r="C69" s="249">
        <f>ROUND(0.25*C68,0)</f>
        <v>9</v>
      </c>
      <c r="D69" s="250" t="s">
        <v>200</v>
      </c>
      <c r="E69" s="244"/>
      <c r="F69" s="246">
        <f t="shared" si="35"/>
        <v>0</v>
      </c>
      <c r="G69" s="246"/>
      <c r="H69" s="246">
        <f t="shared" si="32"/>
        <v>0</v>
      </c>
      <c r="I69" s="247">
        <f t="shared" si="31"/>
        <v>0</v>
      </c>
      <c r="J69" s="259"/>
    </row>
    <row r="70" spans="1:10" s="114" customFormat="1" ht="23.1" customHeight="1">
      <c r="A70" s="236"/>
      <c r="B70" s="258" t="s">
        <v>231</v>
      </c>
      <c r="C70" s="249">
        <v>252</v>
      </c>
      <c r="D70" s="250" t="s">
        <v>15</v>
      </c>
      <c r="E70" s="251"/>
      <c r="F70" s="251">
        <f>E70*C70</f>
        <v>0</v>
      </c>
      <c r="G70" s="251"/>
      <c r="H70" s="251">
        <f>G70*C70</f>
        <v>0</v>
      </c>
      <c r="I70" s="247">
        <f t="shared" si="31"/>
        <v>0</v>
      </c>
      <c r="J70" s="259"/>
    </row>
    <row r="71" spans="1:10" s="114" customFormat="1" ht="23.1" customHeight="1">
      <c r="A71" s="236"/>
      <c r="B71" s="258" t="s">
        <v>230</v>
      </c>
      <c r="C71" s="249">
        <f>C70</f>
        <v>252</v>
      </c>
      <c r="D71" s="250" t="s">
        <v>15</v>
      </c>
      <c r="E71" s="251"/>
      <c r="F71" s="251">
        <f>E71*C71</f>
        <v>0</v>
      </c>
      <c r="G71" s="251"/>
      <c r="H71" s="251">
        <f>G71*C71</f>
        <v>0</v>
      </c>
      <c r="I71" s="247">
        <f t="shared" si="31"/>
        <v>0</v>
      </c>
      <c r="J71" s="259"/>
    </row>
    <row r="72" spans="1:10" s="114" customFormat="1" ht="23.1" customHeight="1">
      <c r="A72" s="240">
        <v>1.5</v>
      </c>
      <c r="B72" s="237" t="s">
        <v>233</v>
      </c>
      <c r="C72" s="238"/>
      <c r="D72" s="238"/>
      <c r="E72" s="238"/>
      <c r="F72" s="238"/>
      <c r="G72" s="241"/>
      <c r="H72" s="238"/>
      <c r="I72" s="238"/>
      <c r="J72" s="248"/>
    </row>
    <row r="73" spans="1:10" s="114" customFormat="1" ht="23.1" customHeight="1">
      <c r="A73" s="236"/>
      <c r="B73" s="252" t="s">
        <v>218</v>
      </c>
      <c r="C73" s="253"/>
      <c r="D73" s="254"/>
      <c r="E73" s="255"/>
      <c r="F73" s="251"/>
      <c r="G73" s="256"/>
      <c r="H73" s="251"/>
      <c r="I73" s="247">
        <f t="shared" ref="I73:I81" si="36">F73+H73</f>
        <v>0</v>
      </c>
      <c r="J73" s="248"/>
    </row>
    <row r="74" spans="1:10" s="114" customFormat="1" ht="23.1" customHeight="1">
      <c r="A74" s="236"/>
      <c r="B74" s="258" t="s">
        <v>243</v>
      </c>
      <c r="C74" s="253">
        <f>(16+74+42)*22.5</f>
        <v>2970</v>
      </c>
      <c r="D74" s="250" t="s">
        <v>200</v>
      </c>
      <c r="E74" s="255"/>
      <c r="F74" s="251">
        <f t="shared" ref="F74:F76" si="37">C74*E74</f>
        <v>0</v>
      </c>
      <c r="G74" s="256"/>
      <c r="H74" s="251"/>
      <c r="I74" s="247">
        <f t="shared" si="36"/>
        <v>0</v>
      </c>
      <c r="J74" s="248"/>
    </row>
    <row r="75" spans="1:10" s="114" customFormat="1" ht="23.1" customHeight="1">
      <c r="A75" s="236"/>
      <c r="B75" s="258" t="s">
        <v>244</v>
      </c>
      <c r="C75" s="253">
        <f>46*60</f>
        <v>2760</v>
      </c>
      <c r="D75" s="250" t="s">
        <v>200</v>
      </c>
      <c r="E75" s="255"/>
      <c r="F75" s="251">
        <f t="shared" si="37"/>
        <v>0</v>
      </c>
      <c r="G75" s="256"/>
      <c r="H75" s="251"/>
      <c r="I75" s="247">
        <f t="shared" si="36"/>
        <v>0</v>
      </c>
      <c r="J75" s="248"/>
    </row>
    <row r="76" spans="1:10" s="114" customFormat="1" ht="23.1" customHeight="1">
      <c r="A76" s="236"/>
      <c r="B76" s="258" t="s">
        <v>242</v>
      </c>
      <c r="C76" s="253">
        <f>5*120.9</f>
        <v>604.5</v>
      </c>
      <c r="D76" s="250" t="s">
        <v>200</v>
      </c>
      <c r="E76" s="255"/>
      <c r="F76" s="251">
        <f t="shared" si="37"/>
        <v>0</v>
      </c>
      <c r="G76" s="256"/>
      <c r="H76" s="251"/>
      <c r="I76" s="247">
        <f t="shared" si="36"/>
        <v>0</v>
      </c>
      <c r="J76" s="248"/>
    </row>
    <row r="77" spans="1:10" s="114" customFormat="1" ht="23.1" customHeight="1">
      <c r="A77" s="236"/>
      <c r="B77" s="258" t="s">
        <v>245</v>
      </c>
      <c r="C77" s="253">
        <f>25*112.7</f>
        <v>2817.5</v>
      </c>
      <c r="D77" s="250" t="s">
        <v>200</v>
      </c>
      <c r="E77" s="255"/>
      <c r="F77" s="251">
        <f t="shared" ref="F77" si="38">C77*E77</f>
        <v>0</v>
      </c>
      <c r="G77" s="256"/>
      <c r="H77" s="251"/>
      <c r="I77" s="247">
        <f t="shared" ref="I77" si="39">F77+H77</f>
        <v>0</v>
      </c>
      <c r="J77" s="248"/>
    </row>
    <row r="78" spans="1:10" s="114" customFormat="1" ht="23.1" customHeight="1">
      <c r="A78" s="236"/>
      <c r="B78" s="258" t="s">
        <v>219</v>
      </c>
      <c r="C78" s="249">
        <f>SUM(C74:C77)</f>
        <v>9152</v>
      </c>
      <c r="D78" s="250" t="s">
        <v>200</v>
      </c>
      <c r="E78" s="251"/>
      <c r="F78" s="251">
        <f>E78*C78*0.5</f>
        <v>0</v>
      </c>
      <c r="G78" s="251"/>
      <c r="H78" s="251">
        <f>G78*C78</f>
        <v>0</v>
      </c>
      <c r="I78" s="247">
        <f t="shared" si="36"/>
        <v>0</v>
      </c>
      <c r="J78" s="248"/>
    </row>
    <row r="79" spans="1:10" s="114" customFormat="1" ht="23.1" customHeight="1">
      <c r="A79" s="236"/>
      <c r="B79" s="243" t="s">
        <v>234</v>
      </c>
      <c r="C79" s="244">
        <v>16</v>
      </c>
      <c r="D79" s="245" t="s">
        <v>235</v>
      </c>
      <c r="E79" s="244"/>
      <c r="F79" s="246">
        <f t="shared" ref="F79:F81" si="40">C79*E79</f>
        <v>0</v>
      </c>
      <c r="G79" s="246"/>
      <c r="H79" s="246">
        <f t="shared" ref="H79:H80" si="41">C79*G79</f>
        <v>0</v>
      </c>
      <c r="I79" s="247">
        <f t="shared" si="36"/>
        <v>0</v>
      </c>
      <c r="J79" s="248"/>
    </row>
    <row r="80" spans="1:10" s="114" customFormat="1" ht="23.1" customHeight="1">
      <c r="A80" s="236"/>
      <c r="B80" s="243" t="s">
        <v>236</v>
      </c>
      <c r="C80" s="244">
        <v>4</v>
      </c>
      <c r="D80" s="245" t="s">
        <v>237</v>
      </c>
      <c r="E80" s="244"/>
      <c r="F80" s="246">
        <f t="shared" si="40"/>
        <v>0</v>
      </c>
      <c r="G80" s="246"/>
      <c r="H80" s="246">
        <f t="shared" si="41"/>
        <v>0</v>
      </c>
      <c r="I80" s="247">
        <f t="shared" si="36"/>
        <v>0</v>
      </c>
      <c r="J80" s="248"/>
    </row>
    <row r="81" spans="1:10" s="114" customFormat="1" ht="23.1" customHeight="1">
      <c r="A81" s="236"/>
      <c r="B81" s="260" t="s">
        <v>238</v>
      </c>
      <c r="C81" s="253">
        <v>2</v>
      </c>
      <c r="D81" s="254" t="s">
        <v>239</v>
      </c>
      <c r="E81" s="255"/>
      <c r="F81" s="251">
        <f t="shared" si="40"/>
        <v>0</v>
      </c>
      <c r="G81" s="256"/>
      <c r="H81" s="251">
        <f t="shared" ref="H81" si="42">G81*C81</f>
        <v>0</v>
      </c>
      <c r="I81" s="247">
        <f t="shared" si="36"/>
        <v>0</v>
      </c>
      <c r="J81" s="248"/>
    </row>
    <row r="82" spans="1:10" s="114" customFormat="1" ht="23.1" customHeight="1">
      <c r="A82" s="236"/>
      <c r="B82" s="237"/>
      <c r="C82" s="238"/>
      <c r="D82" s="238"/>
      <c r="E82" s="238"/>
      <c r="F82" s="238"/>
      <c r="G82" s="238"/>
      <c r="H82" s="238"/>
      <c r="I82" s="238"/>
      <c r="J82" s="239"/>
    </row>
    <row r="83" spans="1:10" s="114" customFormat="1" ht="23.1" customHeight="1">
      <c r="A83" s="236">
        <v>2</v>
      </c>
      <c r="B83" s="237" t="s">
        <v>119</v>
      </c>
      <c r="C83" s="238"/>
      <c r="D83" s="238"/>
      <c r="E83" s="238"/>
      <c r="F83" s="238"/>
      <c r="G83" s="238"/>
      <c r="H83" s="238"/>
      <c r="I83" s="238"/>
      <c r="J83" s="239"/>
    </row>
    <row r="84" spans="1:10" s="114" customFormat="1" ht="23.1" customHeight="1">
      <c r="A84" s="240">
        <v>2.1</v>
      </c>
      <c r="B84" s="237" t="s">
        <v>125</v>
      </c>
      <c r="C84" s="238"/>
      <c r="D84" s="238"/>
      <c r="E84" s="238"/>
      <c r="F84" s="238"/>
      <c r="G84" s="241"/>
      <c r="H84" s="238"/>
      <c r="I84" s="238"/>
      <c r="J84" s="239"/>
    </row>
    <row r="85" spans="1:10" s="114" customFormat="1" ht="23.1" customHeight="1">
      <c r="A85" s="242"/>
      <c r="B85" s="262" t="s">
        <v>120</v>
      </c>
      <c r="C85" s="221">
        <v>360</v>
      </c>
      <c r="D85" s="238" t="s">
        <v>15</v>
      </c>
      <c r="E85" s="222"/>
      <c r="F85" s="238">
        <f t="shared" ref="F85:F114" si="43">C85*E85</f>
        <v>0</v>
      </c>
      <c r="G85" s="223"/>
      <c r="H85" s="238">
        <f t="shared" ref="H85:H106" si="44">C85*G85</f>
        <v>0</v>
      </c>
      <c r="I85" s="263">
        <f t="shared" ref="I85:I88" si="45">SUM(H85+F85)</f>
        <v>0</v>
      </c>
      <c r="J85" s="248"/>
    </row>
    <row r="86" spans="1:10" s="114" customFormat="1" ht="23.1" customHeight="1">
      <c r="A86" s="242"/>
      <c r="B86" s="262" t="s">
        <v>121</v>
      </c>
      <c r="C86" s="221">
        <v>16</v>
      </c>
      <c r="D86" s="238" t="s">
        <v>15</v>
      </c>
      <c r="E86" s="222"/>
      <c r="F86" s="238">
        <f t="shared" si="43"/>
        <v>0</v>
      </c>
      <c r="G86" s="223"/>
      <c r="H86" s="238">
        <f t="shared" si="44"/>
        <v>0</v>
      </c>
      <c r="I86" s="263">
        <f t="shared" si="45"/>
        <v>0</v>
      </c>
      <c r="J86" s="248"/>
    </row>
    <row r="87" spans="1:10" s="114" customFormat="1" ht="23.1" customHeight="1">
      <c r="A87" s="242"/>
      <c r="B87" s="262" t="s">
        <v>122</v>
      </c>
      <c r="C87" s="221">
        <v>7</v>
      </c>
      <c r="D87" s="238" t="s">
        <v>15</v>
      </c>
      <c r="E87" s="222"/>
      <c r="F87" s="238">
        <f t="shared" si="43"/>
        <v>0</v>
      </c>
      <c r="G87" s="223"/>
      <c r="H87" s="238">
        <f t="shared" si="44"/>
        <v>0</v>
      </c>
      <c r="I87" s="263">
        <f t="shared" si="45"/>
        <v>0</v>
      </c>
      <c r="J87" s="248"/>
    </row>
    <row r="88" spans="1:10" s="114" customFormat="1" ht="23.1" customHeight="1">
      <c r="A88" s="242"/>
      <c r="B88" s="262" t="s">
        <v>123</v>
      </c>
      <c r="C88" s="221">
        <v>22.5</v>
      </c>
      <c r="D88" s="238" t="s">
        <v>124</v>
      </c>
      <c r="E88" s="222"/>
      <c r="F88" s="238">
        <f t="shared" si="43"/>
        <v>0</v>
      </c>
      <c r="G88" s="223"/>
      <c r="H88" s="238">
        <f t="shared" si="44"/>
        <v>0</v>
      </c>
      <c r="I88" s="263">
        <f t="shared" si="45"/>
        <v>0</v>
      </c>
      <c r="J88" s="248"/>
    </row>
    <row r="89" spans="1:10" s="114" customFormat="1" ht="23.1" customHeight="1">
      <c r="A89" s="242"/>
      <c r="B89" s="262" t="s">
        <v>253</v>
      </c>
      <c r="C89" s="221">
        <v>32.75</v>
      </c>
      <c r="D89" s="238" t="s">
        <v>124</v>
      </c>
      <c r="E89" s="222"/>
      <c r="F89" s="238">
        <f t="shared" si="43"/>
        <v>0</v>
      </c>
      <c r="G89" s="238"/>
      <c r="H89" s="238">
        <f t="shared" si="44"/>
        <v>0</v>
      </c>
      <c r="I89" s="263">
        <f>SUM(H89+F89)</f>
        <v>0</v>
      </c>
      <c r="J89" s="248"/>
    </row>
    <row r="90" spans="1:10" s="114" customFormat="1" ht="23.1" customHeight="1">
      <c r="A90" s="240">
        <v>2.2000000000000002</v>
      </c>
      <c r="B90" s="237" t="s">
        <v>127</v>
      </c>
      <c r="C90" s="238"/>
      <c r="D90" s="238"/>
      <c r="E90" s="238"/>
      <c r="F90" s="238"/>
      <c r="G90" s="241"/>
      <c r="H90" s="238"/>
      <c r="I90" s="238"/>
      <c r="J90" s="239"/>
    </row>
    <row r="91" spans="1:10" s="114" customFormat="1" ht="45.75" customHeight="1">
      <c r="A91" s="242"/>
      <c r="B91" s="264" t="s">
        <v>251</v>
      </c>
      <c r="C91" s="265">
        <v>270</v>
      </c>
      <c r="D91" s="238" t="s">
        <v>15</v>
      </c>
      <c r="E91" s="266"/>
      <c r="F91" s="238">
        <f t="shared" si="43"/>
        <v>0</v>
      </c>
      <c r="G91" s="238"/>
      <c r="H91" s="238">
        <f t="shared" si="44"/>
        <v>0</v>
      </c>
      <c r="I91" s="263">
        <f t="shared" ref="I91:I106" si="46">SUM(H91+F91)</f>
        <v>0</v>
      </c>
      <c r="J91" s="248"/>
    </row>
    <row r="92" spans="1:10" s="114" customFormat="1" ht="45" customHeight="1">
      <c r="A92" s="242"/>
      <c r="B92" s="264" t="s">
        <v>250</v>
      </c>
      <c r="C92" s="265">
        <v>54</v>
      </c>
      <c r="D92" s="238" t="s">
        <v>15</v>
      </c>
      <c r="E92" s="266"/>
      <c r="F92" s="238">
        <f t="shared" si="43"/>
        <v>0</v>
      </c>
      <c r="G92" s="238"/>
      <c r="H92" s="238">
        <f t="shared" si="44"/>
        <v>0</v>
      </c>
      <c r="I92" s="263">
        <f t="shared" si="46"/>
        <v>0</v>
      </c>
      <c r="J92" s="248"/>
    </row>
    <row r="93" spans="1:10" s="114" customFormat="1" ht="45.75" customHeight="1">
      <c r="A93" s="242"/>
      <c r="B93" s="264" t="s">
        <v>252</v>
      </c>
      <c r="C93" s="267">
        <v>120</v>
      </c>
      <c r="D93" s="238" t="s">
        <v>15</v>
      </c>
      <c r="E93" s="268"/>
      <c r="F93" s="238">
        <f t="shared" si="43"/>
        <v>0</v>
      </c>
      <c r="G93" s="238"/>
      <c r="H93" s="238">
        <f t="shared" si="44"/>
        <v>0</v>
      </c>
      <c r="I93" s="263">
        <f t="shared" si="46"/>
        <v>0</v>
      </c>
      <c r="J93" s="248"/>
    </row>
    <row r="94" spans="1:10" s="114" customFormat="1" ht="23.1" customHeight="1">
      <c r="A94" s="240">
        <v>2.2999999999999998</v>
      </c>
      <c r="B94" s="237" t="s">
        <v>126</v>
      </c>
      <c r="C94" s="238"/>
      <c r="D94" s="238"/>
      <c r="E94" s="238"/>
      <c r="F94" s="238"/>
      <c r="G94" s="241"/>
      <c r="H94" s="238"/>
      <c r="I94" s="238"/>
      <c r="J94" s="239"/>
    </row>
    <row r="95" spans="1:10" s="114" customFormat="1" ht="23.1" customHeight="1">
      <c r="A95" s="242"/>
      <c r="B95" s="262" t="s">
        <v>246</v>
      </c>
      <c r="C95" s="221">
        <v>234</v>
      </c>
      <c r="D95" s="238" t="s">
        <v>15</v>
      </c>
      <c r="E95" s="222"/>
      <c r="F95" s="238">
        <f t="shared" si="43"/>
        <v>0</v>
      </c>
      <c r="G95" s="223"/>
      <c r="H95" s="238">
        <f t="shared" si="44"/>
        <v>0</v>
      </c>
      <c r="I95" s="263">
        <f t="shared" si="46"/>
        <v>0</v>
      </c>
      <c r="J95" s="248"/>
    </row>
    <row r="96" spans="1:10" s="114" customFormat="1" ht="23.1" customHeight="1">
      <c r="A96" s="242"/>
      <c r="B96" s="262" t="s">
        <v>247</v>
      </c>
      <c r="C96" s="221">
        <v>20</v>
      </c>
      <c r="D96" s="238" t="s">
        <v>15</v>
      </c>
      <c r="E96" s="222"/>
      <c r="F96" s="238">
        <f t="shared" si="43"/>
        <v>0</v>
      </c>
      <c r="G96" s="223"/>
      <c r="H96" s="238">
        <f t="shared" si="44"/>
        <v>0</v>
      </c>
      <c r="I96" s="263">
        <f t="shared" si="46"/>
        <v>0</v>
      </c>
      <c r="J96" s="248"/>
    </row>
    <row r="97" spans="1:10" s="114" customFormat="1" ht="23.1" customHeight="1">
      <c r="A97" s="242"/>
      <c r="B97" s="262" t="s">
        <v>248</v>
      </c>
      <c r="C97" s="221">
        <v>61</v>
      </c>
      <c r="D97" s="238" t="s">
        <v>15</v>
      </c>
      <c r="E97" s="222"/>
      <c r="F97" s="238">
        <f t="shared" si="43"/>
        <v>0</v>
      </c>
      <c r="G97" s="223"/>
      <c r="H97" s="238">
        <f t="shared" si="44"/>
        <v>0</v>
      </c>
      <c r="I97" s="263">
        <f t="shared" si="46"/>
        <v>0</v>
      </c>
      <c r="J97" s="248"/>
    </row>
    <row r="98" spans="1:10" s="114" customFormat="1" ht="23.1" customHeight="1">
      <c r="A98" s="242"/>
      <c r="B98" s="262" t="s">
        <v>249</v>
      </c>
      <c r="C98" s="221">
        <v>84</v>
      </c>
      <c r="D98" s="238" t="s">
        <v>15</v>
      </c>
      <c r="E98" s="222"/>
      <c r="F98" s="238">
        <f t="shared" si="43"/>
        <v>0</v>
      </c>
      <c r="G98" s="223"/>
      <c r="H98" s="238">
        <f t="shared" si="44"/>
        <v>0</v>
      </c>
      <c r="I98" s="263">
        <f t="shared" si="46"/>
        <v>0</v>
      </c>
      <c r="J98" s="248"/>
    </row>
    <row r="99" spans="1:10" s="114" customFormat="1" ht="23.1" customHeight="1">
      <c r="A99" s="240">
        <v>2.4</v>
      </c>
      <c r="B99" s="237" t="s">
        <v>129</v>
      </c>
      <c r="C99" s="238"/>
      <c r="D99" s="238"/>
      <c r="E99" s="238"/>
      <c r="F99" s="238"/>
      <c r="G99" s="241"/>
      <c r="H99" s="238"/>
      <c r="I99" s="238"/>
      <c r="J99" s="239"/>
    </row>
    <row r="100" spans="1:10" s="220" customFormat="1" ht="23.1" customHeight="1">
      <c r="A100" s="242"/>
      <c r="B100" s="262" t="s">
        <v>130</v>
      </c>
      <c r="C100" s="221">
        <v>201.5</v>
      </c>
      <c r="D100" s="238" t="s">
        <v>15</v>
      </c>
      <c r="E100" s="222"/>
      <c r="F100" s="238">
        <f t="shared" si="43"/>
        <v>0</v>
      </c>
      <c r="G100" s="223"/>
      <c r="H100" s="238">
        <f t="shared" si="44"/>
        <v>0</v>
      </c>
      <c r="I100" s="263">
        <f t="shared" si="46"/>
        <v>0</v>
      </c>
      <c r="J100" s="248"/>
    </row>
    <row r="101" spans="1:10" s="220" customFormat="1" ht="23.1" customHeight="1">
      <c r="A101" s="242"/>
      <c r="B101" s="262" t="s">
        <v>132</v>
      </c>
      <c r="C101" s="221">
        <v>237</v>
      </c>
      <c r="D101" s="238" t="s">
        <v>124</v>
      </c>
      <c r="E101" s="222"/>
      <c r="F101" s="238">
        <f t="shared" si="43"/>
        <v>0</v>
      </c>
      <c r="G101" s="223"/>
      <c r="H101" s="238">
        <f t="shared" si="44"/>
        <v>0</v>
      </c>
      <c r="I101" s="263">
        <f t="shared" si="46"/>
        <v>0</v>
      </c>
      <c r="J101" s="248"/>
    </row>
    <row r="102" spans="1:10" s="220" customFormat="1" ht="23.1" customHeight="1">
      <c r="A102" s="242"/>
      <c r="B102" s="262" t="s">
        <v>131</v>
      </c>
      <c r="C102" s="221">
        <v>474</v>
      </c>
      <c r="D102" s="238" t="s">
        <v>15</v>
      </c>
      <c r="E102" s="222"/>
      <c r="F102" s="238">
        <f t="shared" si="43"/>
        <v>0</v>
      </c>
      <c r="G102" s="223"/>
      <c r="H102" s="238">
        <f t="shared" si="44"/>
        <v>0</v>
      </c>
      <c r="I102" s="263">
        <f t="shared" si="46"/>
        <v>0</v>
      </c>
      <c r="J102" s="248"/>
    </row>
    <row r="103" spans="1:10" s="220" customFormat="1" ht="23.1" customHeight="1">
      <c r="A103" s="242"/>
      <c r="B103" s="262" t="s">
        <v>256</v>
      </c>
      <c r="C103" s="221">
        <v>83</v>
      </c>
      <c r="D103" s="238" t="s">
        <v>15</v>
      </c>
      <c r="E103" s="222"/>
      <c r="F103" s="238">
        <f t="shared" si="43"/>
        <v>0</v>
      </c>
      <c r="G103" s="223"/>
      <c r="H103" s="238">
        <f t="shared" si="44"/>
        <v>0</v>
      </c>
      <c r="I103" s="263">
        <f t="shared" si="46"/>
        <v>0</v>
      </c>
      <c r="J103" s="248"/>
    </row>
    <row r="104" spans="1:10" s="220" customFormat="1" ht="23.1" customHeight="1">
      <c r="A104" s="242"/>
      <c r="B104" s="262" t="s">
        <v>257</v>
      </c>
      <c r="C104" s="221">
        <v>8.5</v>
      </c>
      <c r="D104" s="238" t="s">
        <v>15</v>
      </c>
      <c r="E104" s="222"/>
      <c r="F104" s="238">
        <f t="shared" ref="F104" si="47">C104*E104</f>
        <v>0</v>
      </c>
      <c r="G104" s="223"/>
      <c r="H104" s="238">
        <f t="shared" ref="H104" si="48">C104*G104</f>
        <v>0</v>
      </c>
      <c r="I104" s="263">
        <f t="shared" ref="I104" si="49">SUM(H104+F104)</f>
        <v>0</v>
      </c>
      <c r="J104" s="248"/>
    </row>
    <row r="105" spans="1:10" s="220" customFormat="1" ht="23.1" customHeight="1">
      <c r="A105" s="242"/>
      <c r="B105" s="262" t="s">
        <v>255</v>
      </c>
      <c r="C105" s="221">
        <v>85</v>
      </c>
      <c r="D105" s="238" t="s">
        <v>15</v>
      </c>
      <c r="E105" s="222"/>
      <c r="F105" s="238">
        <f t="shared" si="43"/>
        <v>0</v>
      </c>
      <c r="G105" s="223"/>
      <c r="H105" s="238">
        <f t="shared" si="44"/>
        <v>0</v>
      </c>
      <c r="I105" s="263">
        <f t="shared" si="46"/>
        <v>0</v>
      </c>
      <c r="J105" s="248"/>
    </row>
    <row r="106" spans="1:10" s="114" customFormat="1" ht="23.1" customHeight="1">
      <c r="A106" s="242"/>
      <c r="B106" s="262" t="s">
        <v>133</v>
      </c>
      <c r="C106" s="221">
        <v>335</v>
      </c>
      <c r="D106" s="238" t="s">
        <v>15</v>
      </c>
      <c r="E106" s="222"/>
      <c r="F106" s="238">
        <f t="shared" si="43"/>
        <v>0</v>
      </c>
      <c r="G106" s="223"/>
      <c r="H106" s="238">
        <f t="shared" si="44"/>
        <v>0</v>
      </c>
      <c r="I106" s="263">
        <f t="shared" si="46"/>
        <v>0</v>
      </c>
      <c r="J106" s="248"/>
    </row>
    <row r="107" spans="1:10" s="114" customFormat="1" ht="23.1" customHeight="1">
      <c r="A107" s="240">
        <v>2.5</v>
      </c>
      <c r="B107" s="269" t="s">
        <v>134</v>
      </c>
      <c r="C107" s="221"/>
      <c r="D107" s="238"/>
      <c r="E107" s="222"/>
      <c r="F107" s="238"/>
      <c r="G107" s="223"/>
      <c r="H107" s="238"/>
      <c r="I107" s="263"/>
      <c r="J107" s="248"/>
    </row>
    <row r="108" spans="1:10" s="114" customFormat="1" ht="23.1" customHeight="1">
      <c r="A108" s="242"/>
      <c r="B108" s="262" t="s">
        <v>260</v>
      </c>
      <c r="C108" s="268">
        <v>17</v>
      </c>
      <c r="D108" s="238" t="s">
        <v>124</v>
      </c>
      <c r="E108" s="270"/>
      <c r="F108" s="238">
        <f t="shared" ref="F108" si="50">C108*E108</f>
        <v>0</v>
      </c>
      <c r="G108" s="223"/>
      <c r="H108" s="238">
        <f t="shared" ref="H108" si="51">C108*G108</f>
        <v>0</v>
      </c>
      <c r="I108" s="263">
        <f t="shared" ref="I108" si="52">SUM(H108+F108)</f>
        <v>0</v>
      </c>
      <c r="J108" s="248"/>
    </row>
    <row r="109" spans="1:10" s="114" customFormat="1" ht="23.1" customHeight="1">
      <c r="A109" s="242"/>
      <c r="B109" s="262" t="s">
        <v>258</v>
      </c>
      <c r="C109" s="221">
        <v>6</v>
      </c>
      <c r="D109" s="238" t="s">
        <v>15</v>
      </c>
      <c r="E109" s="222"/>
      <c r="F109" s="238">
        <f t="shared" si="43"/>
        <v>0</v>
      </c>
      <c r="G109" s="223"/>
      <c r="H109" s="238">
        <f t="shared" ref="H109:H112" si="53">C109*G109</f>
        <v>0</v>
      </c>
      <c r="I109" s="263">
        <f t="shared" ref="I109:I112" si="54">SUM(H109+F109)</f>
        <v>0</v>
      </c>
      <c r="J109" s="248"/>
    </row>
    <row r="110" spans="1:10" s="114" customFormat="1" ht="23.1" customHeight="1">
      <c r="A110" s="242"/>
      <c r="B110" s="262" t="s">
        <v>259</v>
      </c>
      <c r="C110" s="221">
        <v>3.3</v>
      </c>
      <c r="D110" s="238" t="s">
        <v>15</v>
      </c>
      <c r="E110" s="222"/>
      <c r="F110" s="238">
        <f t="shared" si="43"/>
        <v>0</v>
      </c>
      <c r="G110" s="223"/>
      <c r="H110" s="238">
        <f t="shared" si="53"/>
        <v>0</v>
      </c>
      <c r="I110" s="263">
        <f t="shared" si="54"/>
        <v>0</v>
      </c>
      <c r="J110" s="248"/>
    </row>
    <row r="111" spans="1:10" s="114" customFormat="1" ht="23.1" customHeight="1">
      <c r="A111" s="242"/>
      <c r="B111" s="262" t="s">
        <v>261</v>
      </c>
      <c r="C111" s="221">
        <v>10</v>
      </c>
      <c r="D111" s="238" t="s">
        <v>15</v>
      </c>
      <c r="E111" s="222"/>
      <c r="F111" s="238">
        <f t="shared" si="43"/>
        <v>0</v>
      </c>
      <c r="G111" s="223"/>
      <c r="H111" s="238">
        <f t="shared" si="53"/>
        <v>0</v>
      </c>
      <c r="I111" s="263">
        <f t="shared" si="54"/>
        <v>0</v>
      </c>
      <c r="J111" s="248"/>
    </row>
    <row r="112" spans="1:10" s="220" customFormat="1" ht="23.1" customHeight="1">
      <c r="A112" s="242"/>
      <c r="B112" s="262" t="s">
        <v>262</v>
      </c>
      <c r="C112" s="221">
        <v>29</v>
      </c>
      <c r="D112" s="238" t="s">
        <v>124</v>
      </c>
      <c r="E112" s="222"/>
      <c r="F112" s="238">
        <f t="shared" si="43"/>
        <v>0</v>
      </c>
      <c r="G112" s="223"/>
      <c r="H112" s="238">
        <f t="shared" si="53"/>
        <v>0</v>
      </c>
      <c r="I112" s="263">
        <f t="shared" si="54"/>
        <v>0</v>
      </c>
      <c r="J112" s="248"/>
    </row>
    <row r="113" spans="1:10" s="220" customFormat="1" ht="23.1" customHeight="1">
      <c r="A113" s="240">
        <v>2.6</v>
      </c>
      <c r="B113" s="269" t="s">
        <v>135</v>
      </c>
      <c r="C113" s="221"/>
      <c r="D113" s="238"/>
      <c r="E113" s="222"/>
      <c r="F113" s="238"/>
      <c r="G113" s="223"/>
      <c r="H113" s="238"/>
      <c r="I113" s="263"/>
      <c r="J113" s="248"/>
    </row>
    <row r="114" spans="1:10" s="220" customFormat="1" ht="23.1" customHeight="1">
      <c r="A114" s="242"/>
      <c r="B114" s="262" t="s">
        <v>136</v>
      </c>
      <c r="C114" s="221">
        <v>1</v>
      </c>
      <c r="D114" s="238" t="s">
        <v>118</v>
      </c>
      <c r="E114" s="222"/>
      <c r="F114" s="238">
        <f t="shared" si="43"/>
        <v>0</v>
      </c>
      <c r="G114" s="223"/>
      <c r="H114" s="238">
        <f t="shared" ref="H114" si="55">C114*G114</f>
        <v>0</v>
      </c>
      <c r="I114" s="263">
        <f t="shared" ref="I114" si="56">SUM(H114+F114)</f>
        <v>0</v>
      </c>
      <c r="J114" s="248"/>
    </row>
    <row r="115" spans="1:10" s="220" customFormat="1" ht="23.1" customHeight="1">
      <c r="A115" s="242"/>
      <c r="B115" s="262" t="s">
        <v>137</v>
      </c>
      <c r="C115" s="221">
        <v>4</v>
      </c>
      <c r="D115" s="238" t="s">
        <v>118</v>
      </c>
      <c r="E115" s="222"/>
      <c r="F115" s="238">
        <f t="shared" ref="F115:F147" si="57">C115*E115</f>
        <v>0</v>
      </c>
      <c r="G115" s="223"/>
      <c r="H115" s="238">
        <f t="shared" ref="H115:H128" si="58">C115*G115</f>
        <v>0</v>
      </c>
      <c r="I115" s="263">
        <f t="shared" ref="I115:I128" si="59">SUM(H115+F115)</f>
        <v>0</v>
      </c>
      <c r="J115" s="248"/>
    </row>
    <row r="116" spans="1:10" s="220" customFormat="1" ht="23.1" customHeight="1">
      <c r="A116" s="242"/>
      <c r="B116" s="262" t="s">
        <v>138</v>
      </c>
      <c r="C116" s="221">
        <v>1</v>
      </c>
      <c r="D116" s="238" t="s">
        <v>118</v>
      </c>
      <c r="E116" s="222"/>
      <c r="F116" s="238">
        <f t="shared" si="57"/>
        <v>0</v>
      </c>
      <c r="G116" s="223"/>
      <c r="H116" s="238">
        <f t="shared" si="58"/>
        <v>0</v>
      </c>
      <c r="I116" s="263">
        <f t="shared" si="59"/>
        <v>0</v>
      </c>
      <c r="J116" s="248"/>
    </row>
    <row r="117" spans="1:10" s="220" customFormat="1" ht="23.1" customHeight="1">
      <c r="A117" s="242"/>
      <c r="B117" s="262" t="s">
        <v>139</v>
      </c>
      <c r="C117" s="221">
        <v>4</v>
      </c>
      <c r="D117" s="238" t="s">
        <v>118</v>
      </c>
      <c r="E117" s="222"/>
      <c r="F117" s="238">
        <f t="shared" si="57"/>
        <v>0</v>
      </c>
      <c r="G117" s="223"/>
      <c r="H117" s="238">
        <f t="shared" si="58"/>
        <v>0</v>
      </c>
      <c r="I117" s="263">
        <f t="shared" si="59"/>
        <v>0</v>
      </c>
      <c r="J117" s="248"/>
    </row>
    <row r="118" spans="1:10" s="220" customFormat="1" ht="23.1" customHeight="1">
      <c r="A118" s="242"/>
      <c r="B118" s="262" t="s">
        <v>140</v>
      </c>
      <c r="C118" s="221">
        <v>1</v>
      </c>
      <c r="D118" s="238" t="s">
        <v>118</v>
      </c>
      <c r="E118" s="222"/>
      <c r="F118" s="238">
        <f t="shared" si="57"/>
        <v>0</v>
      </c>
      <c r="G118" s="223"/>
      <c r="H118" s="238">
        <f t="shared" si="58"/>
        <v>0</v>
      </c>
      <c r="I118" s="263">
        <f t="shared" si="59"/>
        <v>0</v>
      </c>
      <c r="J118" s="248"/>
    </row>
    <row r="119" spans="1:10" s="220" customFormat="1" ht="23.1" customHeight="1">
      <c r="A119" s="242"/>
      <c r="B119" s="262" t="s">
        <v>141</v>
      </c>
      <c r="C119" s="221">
        <v>1</v>
      </c>
      <c r="D119" s="238" t="s">
        <v>118</v>
      </c>
      <c r="E119" s="222"/>
      <c r="F119" s="238">
        <f t="shared" si="57"/>
        <v>0</v>
      </c>
      <c r="G119" s="223"/>
      <c r="H119" s="238">
        <f t="shared" si="58"/>
        <v>0</v>
      </c>
      <c r="I119" s="263">
        <f t="shared" si="59"/>
        <v>0</v>
      </c>
      <c r="J119" s="248"/>
    </row>
    <row r="120" spans="1:10" s="220" customFormat="1" ht="23.1" customHeight="1">
      <c r="A120" s="242"/>
      <c r="B120" s="262" t="s">
        <v>142</v>
      </c>
      <c r="C120" s="221">
        <v>2</v>
      </c>
      <c r="D120" s="238" t="s">
        <v>118</v>
      </c>
      <c r="E120" s="222"/>
      <c r="F120" s="238">
        <f t="shared" si="57"/>
        <v>0</v>
      </c>
      <c r="G120" s="223"/>
      <c r="H120" s="238">
        <f t="shared" si="58"/>
        <v>0</v>
      </c>
      <c r="I120" s="263">
        <f t="shared" si="59"/>
        <v>0</v>
      </c>
      <c r="J120" s="248"/>
    </row>
    <row r="121" spans="1:10" s="220" customFormat="1" ht="23.1" customHeight="1">
      <c r="A121" s="242"/>
      <c r="B121" s="262" t="s">
        <v>143</v>
      </c>
      <c r="C121" s="221">
        <v>4</v>
      </c>
      <c r="D121" s="238" t="s">
        <v>118</v>
      </c>
      <c r="E121" s="222"/>
      <c r="F121" s="238">
        <f t="shared" si="57"/>
        <v>0</v>
      </c>
      <c r="G121" s="223"/>
      <c r="H121" s="238">
        <f t="shared" si="58"/>
        <v>0</v>
      </c>
      <c r="I121" s="263">
        <f t="shared" si="59"/>
        <v>0</v>
      </c>
      <c r="J121" s="248"/>
    </row>
    <row r="122" spans="1:10" s="220" customFormat="1" ht="23.1" customHeight="1">
      <c r="A122" s="242"/>
      <c r="B122" s="262" t="s">
        <v>144</v>
      </c>
      <c r="C122" s="221">
        <v>2</v>
      </c>
      <c r="D122" s="238" t="s">
        <v>118</v>
      </c>
      <c r="E122" s="222"/>
      <c r="F122" s="238">
        <f t="shared" si="57"/>
        <v>0</v>
      </c>
      <c r="G122" s="223"/>
      <c r="H122" s="238">
        <f t="shared" si="58"/>
        <v>0</v>
      </c>
      <c r="I122" s="263">
        <f t="shared" si="59"/>
        <v>0</v>
      </c>
      <c r="J122" s="248"/>
    </row>
    <row r="123" spans="1:10" s="220" customFormat="1" ht="23.1" customHeight="1">
      <c r="A123" s="242"/>
      <c r="B123" s="262" t="s">
        <v>145</v>
      </c>
      <c r="C123" s="221">
        <v>2</v>
      </c>
      <c r="D123" s="238" t="s">
        <v>118</v>
      </c>
      <c r="E123" s="222"/>
      <c r="F123" s="238">
        <f t="shared" si="57"/>
        <v>0</v>
      </c>
      <c r="G123" s="223"/>
      <c r="H123" s="238">
        <f t="shared" si="58"/>
        <v>0</v>
      </c>
      <c r="I123" s="263">
        <f t="shared" si="59"/>
        <v>0</v>
      </c>
      <c r="J123" s="248"/>
    </row>
    <row r="124" spans="1:10" s="220" customFormat="1" ht="23.1" customHeight="1">
      <c r="A124" s="242"/>
      <c r="B124" s="262" t="s">
        <v>146</v>
      </c>
      <c r="C124" s="221">
        <v>2</v>
      </c>
      <c r="D124" s="238" t="s">
        <v>118</v>
      </c>
      <c r="E124" s="222"/>
      <c r="F124" s="238">
        <f t="shared" si="57"/>
        <v>0</v>
      </c>
      <c r="G124" s="223"/>
      <c r="H124" s="238">
        <f t="shared" si="58"/>
        <v>0</v>
      </c>
      <c r="I124" s="263">
        <f t="shared" si="59"/>
        <v>0</v>
      </c>
      <c r="J124" s="248"/>
    </row>
    <row r="125" spans="1:10" s="220" customFormat="1" ht="23.1" customHeight="1">
      <c r="A125" s="242"/>
      <c r="B125" s="262" t="s">
        <v>147</v>
      </c>
      <c r="C125" s="221">
        <v>1</v>
      </c>
      <c r="D125" s="238" t="s">
        <v>118</v>
      </c>
      <c r="E125" s="222"/>
      <c r="F125" s="238">
        <f t="shared" si="57"/>
        <v>0</v>
      </c>
      <c r="G125" s="223"/>
      <c r="H125" s="238">
        <f t="shared" si="58"/>
        <v>0</v>
      </c>
      <c r="I125" s="263">
        <f t="shared" si="59"/>
        <v>0</v>
      </c>
      <c r="J125" s="248"/>
    </row>
    <row r="126" spans="1:10" s="220" customFormat="1" ht="23.1" customHeight="1">
      <c r="A126" s="242"/>
      <c r="B126" s="262" t="s">
        <v>148</v>
      </c>
      <c r="C126" s="221">
        <v>1</v>
      </c>
      <c r="D126" s="238" t="s">
        <v>118</v>
      </c>
      <c r="E126" s="222"/>
      <c r="F126" s="238">
        <f t="shared" si="57"/>
        <v>0</v>
      </c>
      <c r="G126" s="223"/>
      <c r="H126" s="238">
        <f t="shared" si="58"/>
        <v>0</v>
      </c>
      <c r="I126" s="263">
        <f t="shared" si="59"/>
        <v>0</v>
      </c>
      <c r="J126" s="248"/>
    </row>
    <row r="127" spans="1:10" s="220" customFormat="1" ht="23.1" customHeight="1">
      <c r="A127" s="242"/>
      <c r="B127" s="262" t="s">
        <v>149</v>
      </c>
      <c r="C127" s="221">
        <v>4</v>
      </c>
      <c r="D127" s="238" t="s">
        <v>118</v>
      </c>
      <c r="E127" s="222"/>
      <c r="F127" s="238">
        <f t="shared" si="57"/>
        <v>0</v>
      </c>
      <c r="G127" s="223"/>
      <c r="H127" s="238">
        <f t="shared" si="58"/>
        <v>0</v>
      </c>
      <c r="I127" s="263">
        <f t="shared" si="59"/>
        <v>0</v>
      </c>
      <c r="J127" s="248"/>
    </row>
    <row r="128" spans="1:10" s="220" customFormat="1" ht="23.1" customHeight="1">
      <c r="A128" s="242"/>
      <c r="B128" s="262" t="s">
        <v>150</v>
      </c>
      <c r="C128" s="221">
        <v>2</v>
      </c>
      <c r="D128" s="238" t="s">
        <v>118</v>
      </c>
      <c r="E128" s="222"/>
      <c r="F128" s="238">
        <f t="shared" si="57"/>
        <v>0</v>
      </c>
      <c r="G128" s="223"/>
      <c r="H128" s="238">
        <f t="shared" si="58"/>
        <v>0</v>
      </c>
      <c r="I128" s="263">
        <f t="shared" si="59"/>
        <v>0</v>
      </c>
      <c r="J128" s="248"/>
    </row>
    <row r="129" spans="1:10" s="114" customFormat="1" ht="23.1" customHeight="1">
      <c r="A129" s="240">
        <v>2.7</v>
      </c>
      <c r="B129" s="269" t="s">
        <v>153</v>
      </c>
      <c r="C129" s="221"/>
      <c r="D129" s="238"/>
      <c r="E129" s="222"/>
      <c r="F129" s="238"/>
      <c r="G129" s="223"/>
      <c r="H129" s="238"/>
      <c r="I129" s="263"/>
      <c r="J129" s="248"/>
    </row>
    <row r="130" spans="1:10" s="114" customFormat="1" ht="23.1" customHeight="1">
      <c r="A130" s="240"/>
      <c r="B130" s="262" t="s">
        <v>263</v>
      </c>
      <c r="C130" s="214">
        <v>3</v>
      </c>
      <c r="D130" s="238" t="s">
        <v>118</v>
      </c>
      <c r="E130" s="211"/>
      <c r="F130" s="238">
        <f t="shared" si="57"/>
        <v>0</v>
      </c>
      <c r="G130" s="212"/>
      <c r="H130" s="238">
        <f>C130*G130</f>
        <v>0</v>
      </c>
      <c r="I130" s="215">
        <f t="shared" ref="I130:I147" si="60">SUM(,F130,H130)</f>
        <v>0</v>
      </c>
      <c r="J130" s="248"/>
    </row>
    <row r="131" spans="1:10" s="114" customFormat="1" ht="23.1" customHeight="1">
      <c r="A131" s="240"/>
      <c r="B131" s="262" t="s">
        <v>266</v>
      </c>
      <c r="C131" s="214">
        <v>3</v>
      </c>
      <c r="D131" s="238" t="s">
        <v>118</v>
      </c>
      <c r="E131" s="211"/>
      <c r="F131" s="238">
        <f t="shared" ref="F131:F133" si="61">C131*E131</f>
        <v>0</v>
      </c>
      <c r="G131" s="212"/>
      <c r="H131" s="238">
        <f t="shared" ref="H131:H133" si="62">C131*G131</f>
        <v>0</v>
      </c>
      <c r="I131" s="215">
        <f t="shared" ref="I131:I133" si="63">SUM(,F131,H131)</f>
        <v>0</v>
      </c>
      <c r="J131" s="248"/>
    </row>
    <row r="132" spans="1:10" s="114" customFormat="1" ht="23.1" customHeight="1">
      <c r="A132" s="240"/>
      <c r="B132" s="262" t="s">
        <v>269</v>
      </c>
      <c r="C132" s="214">
        <v>3</v>
      </c>
      <c r="D132" s="238" t="s">
        <v>118</v>
      </c>
      <c r="E132" s="211"/>
      <c r="F132" s="238">
        <f t="shared" si="61"/>
        <v>0</v>
      </c>
      <c r="G132" s="212"/>
      <c r="H132" s="238">
        <f t="shared" si="62"/>
        <v>0</v>
      </c>
      <c r="I132" s="215">
        <f t="shared" si="63"/>
        <v>0</v>
      </c>
      <c r="J132" s="248"/>
    </row>
    <row r="133" spans="1:10" s="114" customFormat="1" ht="23.1" customHeight="1">
      <c r="A133" s="240"/>
      <c r="B133" s="262" t="s">
        <v>152</v>
      </c>
      <c r="C133" s="214">
        <v>6</v>
      </c>
      <c r="D133" s="238" t="s">
        <v>118</v>
      </c>
      <c r="E133" s="211"/>
      <c r="F133" s="238">
        <f t="shared" si="61"/>
        <v>0</v>
      </c>
      <c r="G133" s="212"/>
      <c r="H133" s="238">
        <f t="shared" si="62"/>
        <v>0</v>
      </c>
      <c r="I133" s="215">
        <f t="shared" si="63"/>
        <v>0</v>
      </c>
      <c r="J133" s="248"/>
    </row>
    <row r="134" spans="1:10" s="114" customFormat="1" ht="23.1" customHeight="1">
      <c r="A134" s="240"/>
      <c r="B134" s="262" t="s">
        <v>264</v>
      </c>
      <c r="C134" s="214">
        <v>2</v>
      </c>
      <c r="D134" s="238" t="s">
        <v>118</v>
      </c>
      <c r="E134" s="211"/>
      <c r="F134" s="238">
        <f t="shared" si="57"/>
        <v>0</v>
      </c>
      <c r="G134" s="212"/>
      <c r="H134" s="238">
        <f t="shared" ref="H134:H147" si="64">C134*G134</f>
        <v>0</v>
      </c>
      <c r="I134" s="215">
        <f t="shared" si="60"/>
        <v>0</v>
      </c>
      <c r="J134" s="248"/>
    </row>
    <row r="135" spans="1:10" s="114" customFormat="1" ht="23.1" customHeight="1">
      <c r="A135" s="240"/>
      <c r="B135" s="262" t="s">
        <v>265</v>
      </c>
      <c r="C135" s="214">
        <v>2</v>
      </c>
      <c r="D135" s="238" t="s">
        <v>118</v>
      </c>
      <c r="E135" s="211"/>
      <c r="F135" s="238">
        <f t="shared" ref="F135" si="65">C135*E135</f>
        <v>0</v>
      </c>
      <c r="G135" s="212"/>
      <c r="H135" s="238">
        <f t="shared" ref="H135" si="66">C135*G135</f>
        <v>0</v>
      </c>
      <c r="I135" s="215">
        <f t="shared" ref="I135" si="67">SUM(,F135,H135)</f>
        <v>0</v>
      </c>
      <c r="J135" s="248"/>
    </row>
    <row r="136" spans="1:10" s="114" customFormat="1" ht="23.1" customHeight="1">
      <c r="A136" s="240"/>
      <c r="B136" s="262" t="s">
        <v>151</v>
      </c>
      <c r="C136" s="214">
        <v>2</v>
      </c>
      <c r="D136" s="238" t="s">
        <v>118</v>
      </c>
      <c r="E136" s="211"/>
      <c r="F136" s="238">
        <f t="shared" si="57"/>
        <v>0</v>
      </c>
      <c r="G136" s="212"/>
      <c r="H136" s="238">
        <f t="shared" si="64"/>
        <v>0</v>
      </c>
      <c r="I136" s="215">
        <f t="shared" si="60"/>
        <v>0</v>
      </c>
      <c r="J136" s="248"/>
    </row>
    <row r="137" spans="1:10" s="114" customFormat="1" ht="23.1" customHeight="1">
      <c r="A137" s="240"/>
      <c r="B137" s="262" t="s">
        <v>267</v>
      </c>
      <c r="C137" s="214">
        <v>2</v>
      </c>
      <c r="D137" s="238" t="s">
        <v>118</v>
      </c>
      <c r="E137" s="211"/>
      <c r="F137" s="238">
        <f t="shared" ref="F137" si="68">C137*E137</f>
        <v>0</v>
      </c>
      <c r="G137" s="212"/>
      <c r="H137" s="238">
        <f t="shared" ref="H137" si="69">C137*G137</f>
        <v>0</v>
      </c>
      <c r="I137" s="215">
        <f t="shared" ref="I137" si="70">SUM(,F137,H137)</f>
        <v>0</v>
      </c>
      <c r="J137" s="248"/>
    </row>
    <row r="138" spans="1:10" s="114" customFormat="1" ht="23.1" customHeight="1">
      <c r="A138" s="240"/>
      <c r="B138" s="262" t="s">
        <v>268</v>
      </c>
      <c r="C138" s="214">
        <v>2</v>
      </c>
      <c r="D138" s="238" t="s">
        <v>15</v>
      </c>
      <c r="E138" s="211"/>
      <c r="F138" s="238">
        <f t="shared" ref="F138:F139" si="71">C138*E138</f>
        <v>0</v>
      </c>
      <c r="G138" s="212"/>
      <c r="H138" s="238">
        <f t="shared" ref="H138:H139" si="72">C138*G138</f>
        <v>0</v>
      </c>
      <c r="I138" s="215">
        <f t="shared" ref="I138:I139" si="73">SUM(,F138,H138)</f>
        <v>0</v>
      </c>
      <c r="J138" s="248"/>
    </row>
    <row r="139" spans="1:10" s="114" customFormat="1" ht="23.1" customHeight="1">
      <c r="A139" s="240"/>
      <c r="B139" s="262" t="s">
        <v>271</v>
      </c>
      <c r="C139" s="214">
        <v>2</v>
      </c>
      <c r="D139" s="238" t="s">
        <v>118</v>
      </c>
      <c r="E139" s="211"/>
      <c r="F139" s="238">
        <f t="shared" si="71"/>
        <v>0</v>
      </c>
      <c r="G139" s="212"/>
      <c r="H139" s="238">
        <f t="shared" si="72"/>
        <v>0</v>
      </c>
      <c r="I139" s="215">
        <f t="shared" si="73"/>
        <v>0</v>
      </c>
      <c r="J139" s="248"/>
    </row>
    <row r="140" spans="1:10" s="114" customFormat="1" ht="23.1" customHeight="1">
      <c r="A140" s="240"/>
      <c r="B140" s="262" t="s">
        <v>270</v>
      </c>
      <c r="C140" s="214">
        <v>4</v>
      </c>
      <c r="D140" s="238" t="s">
        <v>118</v>
      </c>
      <c r="E140" s="211"/>
      <c r="F140" s="238">
        <f t="shared" ref="F140" si="74">C140*E140</f>
        <v>0</v>
      </c>
      <c r="G140" s="212"/>
      <c r="H140" s="238">
        <f t="shared" ref="H140" si="75">C140*G140</f>
        <v>0</v>
      </c>
      <c r="I140" s="215">
        <f t="shared" ref="I140" si="76">SUM(,F140,H140)</f>
        <v>0</v>
      </c>
      <c r="J140" s="248"/>
    </row>
    <row r="141" spans="1:10" s="114" customFormat="1" ht="23.1" customHeight="1">
      <c r="A141" s="240">
        <v>2.8</v>
      </c>
      <c r="B141" s="269" t="s">
        <v>154</v>
      </c>
      <c r="C141" s="221"/>
      <c r="D141" s="238"/>
      <c r="E141" s="222"/>
      <c r="F141" s="238"/>
      <c r="G141" s="223"/>
      <c r="H141" s="238"/>
      <c r="I141" s="263"/>
      <c r="J141" s="248"/>
    </row>
    <row r="142" spans="1:10" s="114" customFormat="1" ht="23.1" customHeight="1">
      <c r="A142" s="240"/>
      <c r="B142" s="262" t="s">
        <v>155</v>
      </c>
      <c r="C142" s="221">
        <v>201</v>
      </c>
      <c r="D142" s="238" t="s">
        <v>15</v>
      </c>
      <c r="E142" s="222"/>
      <c r="F142" s="238">
        <f t="shared" si="57"/>
        <v>0</v>
      </c>
      <c r="G142" s="223"/>
      <c r="H142" s="238">
        <f t="shared" si="64"/>
        <v>0</v>
      </c>
      <c r="I142" s="215">
        <f t="shared" si="60"/>
        <v>0</v>
      </c>
      <c r="J142" s="248"/>
    </row>
    <row r="143" spans="1:10" s="114" customFormat="1" ht="23.1" customHeight="1">
      <c r="A143" s="242"/>
      <c r="B143" s="262" t="s">
        <v>156</v>
      </c>
      <c r="C143" s="238">
        <v>175</v>
      </c>
      <c r="D143" s="238" t="s">
        <v>15</v>
      </c>
      <c r="E143" s="238"/>
      <c r="F143" s="238">
        <f t="shared" si="57"/>
        <v>0</v>
      </c>
      <c r="G143" s="238"/>
      <c r="H143" s="238">
        <f t="shared" si="64"/>
        <v>0</v>
      </c>
      <c r="I143" s="215">
        <f t="shared" si="60"/>
        <v>0</v>
      </c>
      <c r="J143" s="248"/>
    </row>
    <row r="144" spans="1:10" s="114" customFormat="1" ht="23.1" customHeight="1">
      <c r="A144" s="242"/>
      <c r="B144" s="262" t="s">
        <v>157</v>
      </c>
      <c r="C144" s="214">
        <v>324</v>
      </c>
      <c r="D144" s="238" t="s">
        <v>15</v>
      </c>
      <c r="E144" s="211"/>
      <c r="F144" s="238">
        <f t="shared" si="57"/>
        <v>0</v>
      </c>
      <c r="G144" s="212"/>
      <c r="H144" s="238">
        <f t="shared" si="64"/>
        <v>0</v>
      </c>
      <c r="I144" s="215">
        <f t="shared" si="60"/>
        <v>0</v>
      </c>
      <c r="J144" s="248"/>
    </row>
    <row r="145" spans="1:10" s="114" customFormat="1" ht="23.1" customHeight="1">
      <c r="A145" s="240">
        <v>2.9</v>
      </c>
      <c r="B145" s="269" t="s">
        <v>158</v>
      </c>
      <c r="C145" s="221"/>
      <c r="D145" s="238"/>
      <c r="E145" s="222"/>
      <c r="F145" s="238"/>
      <c r="G145" s="223"/>
      <c r="H145" s="238"/>
      <c r="I145" s="263"/>
      <c r="J145" s="248"/>
    </row>
    <row r="146" spans="1:10" s="114" customFormat="1" ht="23.1" customHeight="1">
      <c r="A146" s="242"/>
      <c r="B146" s="262" t="s">
        <v>128</v>
      </c>
      <c r="C146" s="221">
        <v>35</v>
      </c>
      <c r="D146" s="238" t="s">
        <v>15</v>
      </c>
      <c r="E146" s="222"/>
      <c r="F146" s="238">
        <f t="shared" ref="F146" si="77">C146*E146</f>
        <v>0</v>
      </c>
      <c r="G146" s="223"/>
      <c r="H146" s="238">
        <f t="shared" ref="H146" si="78">C146*G146</f>
        <v>0</v>
      </c>
      <c r="I146" s="263">
        <f t="shared" ref="I146" si="79">SUM(H146+F146)</f>
        <v>0</v>
      </c>
      <c r="J146" s="248"/>
    </row>
    <row r="147" spans="1:10" s="114" customFormat="1" ht="23.1" customHeight="1">
      <c r="A147" s="242"/>
      <c r="B147" s="262" t="s">
        <v>254</v>
      </c>
      <c r="C147" s="238">
        <v>1</v>
      </c>
      <c r="D147" s="238" t="s">
        <v>159</v>
      </c>
      <c r="E147" s="238"/>
      <c r="F147" s="238">
        <f t="shared" si="57"/>
        <v>0</v>
      </c>
      <c r="G147" s="238"/>
      <c r="H147" s="238">
        <f t="shared" si="64"/>
        <v>0</v>
      </c>
      <c r="I147" s="215">
        <f t="shared" si="60"/>
        <v>0</v>
      </c>
      <c r="J147" s="248"/>
    </row>
    <row r="148" spans="1:10" s="114" customFormat="1" ht="23.1" customHeight="1">
      <c r="A148" s="236">
        <v>3</v>
      </c>
      <c r="B148" s="269" t="s">
        <v>160</v>
      </c>
      <c r="C148" s="221"/>
      <c r="D148" s="238"/>
      <c r="E148" s="222"/>
      <c r="F148" s="238"/>
      <c r="G148" s="223"/>
      <c r="H148" s="238"/>
      <c r="I148" s="263"/>
      <c r="J148" s="248"/>
    </row>
    <row r="149" spans="1:10" s="114" customFormat="1" ht="23.1" customHeight="1">
      <c r="A149" s="240">
        <v>3.1</v>
      </c>
      <c r="B149" s="269" t="s">
        <v>287</v>
      </c>
      <c r="C149" s="221"/>
      <c r="D149" s="238"/>
      <c r="E149" s="222"/>
      <c r="F149" s="238"/>
      <c r="G149" s="223"/>
      <c r="H149" s="238"/>
      <c r="I149" s="263"/>
      <c r="J149" s="248"/>
    </row>
    <row r="150" spans="1:10" s="114" customFormat="1" ht="23.1" customHeight="1">
      <c r="A150" s="242"/>
      <c r="B150" s="262" t="s">
        <v>286</v>
      </c>
      <c r="C150" s="214">
        <f>2*4</f>
        <v>8</v>
      </c>
      <c r="D150" s="238" t="s">
        <v>124</v>
      </c>
      <c r="E150" s="211"/>
      <c r="F150" s="238">
        <f t="shared" ref="F150:F153" si="80">C150*E150</f>
        <v>0</v>
      </c>
      <c r="G150" s="212"/>
      <c r="H150" s="238">
        <f t="shared" ref="H150:H153" si="81">C150*G150</f>
        <v>0</v>
      </c>
      <c r="I150" s="215">
        <f t="shared" ref="I150:I153" si="82">SUM(,F150,H150)</f>
        <v>0</v>
      </c>
      <c r="J150" s="248"/>
    </row>
    <row r="151" spans="1:10" s="114" customFormat="1" ht="23.1" customHeight="1">
      <c r="A151" s="242"/>
      <c r="B151" s="262" t="s">
        <v>285</v>
      </c>
      <c r="C151" s="214">
        <f>4*4</f>
        <v>16</v>
      </c>
      <c r="D151" s="238" t="s">
        <v>124</v>
      </c>
      <c r="E151" s="211"/>
      <c r="F151" s="238">
        <f t="shared" si="80"/>
        <v>0</v>
      </c>
      <c r="G151" s="212"/>
      <c r="H151" s="238">
        <f t="shared" si="81"/>
        <v>0</v>
      </c>
      <c r="I151" s="215">
        <f t="shared" si="82"/>
        <v>0</v>
      </c>
      <c r="J151" s="248"/>
    </row>
    <row r="152" spans="1:10" s="114" customFormat="1" ht="23.1" customHeight="1">
      <c r="A152" s="242"/>
      <c r="B152" s="262" t="s">
        <v>164</v>
      </c>
      <c r="C152" s="214">
        <v>1</v>
      </c>
      <c r="D152" s="238" t="s">
        <v>159</v>
      </c>
      <c r="E152" s="211"/>
      <c r="F152" s="238">
        <f t="shared" si="80"/>
        <v>0</v>
      </c>
      <c r="G152" s="212"/>
      <c r="H152" s="238">
        <f t="shared" si="81"/>
        <v>0</v>
      </c>
      <c r="I152" s="215">
        <f t="shared" si="82"/>
        <v>0</v>
      </c>
      <c r="J152" s="248"/>
    </row>
    <row r="153" spans="1:10" s="114" customFormat="1" ht="23.1" customHeight="1">
      <c r="A153" s="242"/>
      <c r="B153" s="262" t="s">
        <v>163</v>
      </c>
      <c r="C153" s="214">
        <v>1</v>
      </c>
      <c r="D153" s="238" t="s">
        <v>159</v>
      </c>
      <c r="E153" s="211"/>
      <c r="F153" s="238">
        <f t="shared" si="80"/>
        <v>0</v>
      </c>
      <c r="G153" s="212"/>
      <c r="H153" s="238">
        <f t="shared" si="81"/>
        <v>0</v>
      </c>
      <c r="I153" s="215">
        <f t="shared" si="82"/>
        <v>0</v>
      </c>
      <c r="J153" s="248"/>
    </row>
    <row r="154" spans="1:10" s="114" customFormat="1" ht="23.1" customHeight="1">
      <c r="A154" s="240">
        <v>3.2</v>
      </c>
      <c r="B154" s="269" t="s">
        <v>165</v>
      </c>
      <c r="C154" s="221"/>
      <c r="D154" s="238"/>
      <c r="E154" s="222"/>
      <c r="F154" s="238"/>
      <c r="G154" s="223"/>
      <c r="H154" s="238"/>
      <c r="I154" s="263"/>
      <c r="J154" s="248"/>
    </row>
    <row r="155" spans="1:10" s="114" customFormat="1" ht="23.1" customHeight="1">
      <c r="A155" s="242"/>
      <c r="B155" s="262" t="s">
        <v>161</v>
      </c>
      <c r="C155" s="214">
        <v>30</v>
      </c>
      <c r="D155" s="238" t="s">
        <v>124</v>
      </c>
      <c r="E155" s="211"/>
      <c r="F155" s="238">
        <f t="shared" ref="F155:F157" si="83">C155*E155</f>
        <v>0</v>
      </c>
      <c r="G155" s="212"/>
      <c r="H155" s="238">
        <f t="shared" ref="H155:H157" si="84">C155*G155</f>
        <v>0</v>
      </c>
      <c r="I155" s="215">
        <f t="shared" ref="I155:I157" si="85">SUM(,F155,H155)</f>
        <v>0</v>
      </c>
      <c r="J155" s="248"/>
    </row>
    <row r="156" spans="1:10" s="114" customFormat="1" ht="23.1" customHeight="1">
      <c r="A156" s="242"/>
      <c r="B156" s="262" t="s">
        <v>162</v>
      </c>
      <c r="C156" s="214">
        <v>20</v>
      </c>
      <c r="D156" s="238" t="s">
        <v>124</v>
      </c>
      <c r="E156" s="211"/>
      <c r="F156" s="238">
        <f t="shared" si="83"/>
        <v>0</v>
      </c>
      <c r="G156" s="212"/>
      <c r="H156" s="238">
        <f t="shared" si="84"/>
        <v>0</v>
      </c>
      <c r="I156" s="215">
        <f t="shared" si="85"/>
        <v>0</v>
      </c>
      <c r="J156" s="248"/>
    </row>
    <row r="157" spans="1:10" s="114" customFormat="1" ht="23.1" customHeight="1">
      <c r="A157" s="242"/>
      <c r="B157" s="262" t="s">
        <v>164</v>
      </c>
      <c r="C157" s="214">
        <v>1</v>
      </c>
      <c r="D157" s="238" t="s">
        <v>159</v>
      </c>
      <c r="E157" s="211"/>
      <c r="F157" s="238">
        <f t="shared" si="83"/>
        <v>0</v>
      </c>
      <c r="G157" s="212"/>
      <c r="H157" s="238">
        <f t="shared" si="84"/>
        <v>0</v>
      </c>
      <c r="I157" s="215">
        <f t="shared" si="85"/>
        <v>0</v>
      </c>
      <c r="J157" s="248"/>
    </row>
    <row r="158" spans="1:10" s="114" customFormat="1" ht="23.1" customHeight="1">
      <c r="A158" s="240">
        <v>3.3</v>
      </c>
      <c r="B158" s="269" t="s">
        <v>166</v>
      </c>
      <c r="C158" s="221"/>
      <c r="D158" s="238"/>
      <c r="E158" s="222"/>
      <c r="F158" s="238"/>
      <c r="G158" s="223"/>
      <c r="H158" s="238"/>
      <c r="I158" s="263"/>
      <c r="J158" s="248"/>
    </row>
    <row r="159" spans="1:10" s="114" customFormat="1" ht="23.1" customHeight="1">
      <c r="A159" s="242"/>
      <c r="B159" s="262" t="s">
        <v>168</v>
      </c>
      <c r="C159" s="214">
        <v>20</v>
      </c>
      <c r="D159" s="238" t="s">
        <v>124</v>
      </c>
      <c r="E159" s="211"/>
      <c r="F159" s="238">
        <f t="shared" ref="F159:F160" si="86">C159*E159</f>
        <v>0</v>
      </c>
      <c r="G159" s="212"/>
      <c r="H159" s="238">
        <f t="shared" ref="H159:H160" si="87">C159*G159</f>
        <v>0</v>
      </c>
      <c r="I159" s="215">
        <f t="shared" ref="I159:I160" si="88">SUM(,F159,H159)</f>
        <v>0</v>
      </c>
      <c r="J159" s="248"/>
    </row>
    <row r="160" spans="1:10" s="114" customFormat="1" ht="23.1" customHeight="1">
      <c r="A160" s="242"/>
      <c r="B160" s="262" t="s">
        <v>164</v>
      </c>
      <c r="C160" s="214">
        <v>1</v>
      </c>
      <c r="D160" s="238" t="s">
        <v>159</v>
      </c>
      <c r="E160" s="211"/>
      <c r="F160" s="238">
        <f t="shared" si="86"/>
        <v>0</v>
      </c>
      <c r="G160" s="212"/>
      <c r="H160" s="238">
        <f t="shared" si="87"/>
        <v>0</v>
      </c>
      <c r="I160" s="215">
        <f t="shared" si="88"/>
        <v>0</v>
      </c>
      <c r="J160" s="248"/>
    </row>
    <row r="161" spans="1:10" s="114" customFormat="1" ht="23.1" customHeight="1">
      <c r="A161" s="240">
        <v>3.4</v>
      </c>
      <c r="B161" s="269" t="s">
        <v>167</v>
      </c>
      <c r="C161" s="221"/>
      <c r="D161" s="238"/>
      <c r="E161" s="222"/>
      <c r="F161" s="238"/>
      <c r="G161" s="223"/>
      <c r="H161" s="238"/>
      <c r="I161" s="263"/>
      <c r="J161" s="248"/>
    </row>
    <row r="162" spans="1:10" s="114" customFormat="1" ht="23.1" customHeight="1">
      <c r="A162" s="242"/>
      <c r="B162" s="262" t="s">
        <v>168</v>
      </c>
      <c r="C162" s="214">
        <v>90</v>
      </c>
      <c r="D162" s="238" t="s">
        <v>124</v>
      </c>
      <c r="E162" s="211"/>
      <c r="F162" s="238">
        <f t="shared" ref="F162:F165" si="89">C162*E162</f>
        <v>0</v>
      </c>
      <c r="G162" s="212"/>
      <c r="H162" s="238">
        <f t="shared" ref="H162:H165" si="90">C162*G162</f>
        <v>0</v>
      </c>
      <c r="I162" s="215">
        <f t="shared" ref="I162:I165" si="91">SUM(,F162,H162)</f>
        <v>0</v>
      </c>
      <c r="J162" s="248"/>
    </row>
    <row r="163" spans="1:10" s="114" customFormat="1" ht="23.1" customHeight="1">
      <c r="A163" s="242"/>
      <c r="B163" s="262" t="s">
        <v>169</v>
      </c>
      <c r="C163" s="214">
        <v>20</v>
      </c>
      <c r="D163" s="238" t="s">
        <v>124</v>
      </c>
      <c r="E163" s="211"/>
      <c r="F163" s="238">
        <f t="shared" si="89"/>
        <v>0</v>
      </c>
      <c r="G163" s="212"/>
      <c r="H163" s="238">
        <f t="shared" si="90"/>
        <v>0</v>
      </c>
      <c r="I163" s="215">
        <f t="shared" si="91"/>
        <v>0</v>
      </c>
      <c r="J163" s="248"/>
    </row>
    <row r="164" spans="1:10" s="114" customFormat="1" ht="23.1" customHeight="1">
      <c r="A164" s="242"/>
      <c r="B164" s="262" t="s">
        <v>164</v>
      </c>
      <c r="C164" s="214">
        <v>1</v>
      </c>
      <c r="D164" s="238" t="s">
        <v>159</v>
      </c>
      <c r="E164" s="211"/>
      <c r="F164" s="238">
        <f t="shared" si="89"/>
        <v>0</v>
      </c>
      <c r="G164" s="212"/>
      <c r="H164" s="238">
        <f t="shared" si="90"/>
        <v>0</v>
      </c>
      <c r="I164" s="215">
        <f t="shared" si="91"/>
        <v>0</v>
      </c>
      <c r="J164" s="248"/>
    </row>
    <row r="165" spans="1:10" s="114" customFormat="1" ht="23.1" customHeight="1">
      <c r="A165" s="242"/>
      <c r="B165" s="262" t="s">
        <v>163</v>
      </c>
      <c r="C165" s="214">
        <v>1</v>
      </c>
      <c r="D165" s="238" t="s">
        <v>159</v>
      </c>
      <c r="E165" s="211"/>
      <c r="F165" s="238">
        <f t="shared" si="89"/>
        <v>0</v>
      </c>
      <c r="G165" s="212"/>
      <c r="H165" s="238">
        <f t="shared" si="90"/>
        <v>0</v>
      </c>
      <c r="I165" s="215">
        <f t="shared" si="91"/>
        <v>0</v>
      </c>
      <c r="J165" s="248"/>
    </row>
    <row r="166" spans="1:10" s="114" customFormat="1" ht="23.1" customHeight="1">
      <c r="A166" s="240">
        <v>3.5</v>
      </c>
      <c r="B166" s="269" t="s">
        <v>170</v>
      </c>
      <c r="C166" s="221"/>
      <c r="D166" s="238"/>
      <c r="E166" s="222"/>
      <c r="F166" s="238"/>
      <c r="G166" s="223"/>
      <c r="H166" s="238"/>
      <c r="I166" s="263"/>
      <c r="J166" s="248"/>
    </row>
    <row r="167" spans="1:10" s="114" customFormat="1" ht="23.1" customHeight="1">
      <c r="A167" s="242"/>
      <c r="B167" s="262" t="s">
        <v>162</v>
      </c>
      <c r="C167" s="214">
        <v>35</v>
      </c>
      <c r="D167" s="238" t="s">
        <v>124</v>
      </c>
      <c r="E167" s="211"/>
      <c r="F167" s="238">
        <f t="shared" ref="F167:F168" si="92">C167*E167</f>
        <v>0</v>
      </c>
      <c r="G167" s="212"/>
      <c r="H167" s="238">
        <f t="shared" ref="H167:H168" si="93">C167*G167</f>
        <v>0</v>
      </c>
      <c r="I167" s="215">
        <f t="shared" ref="I167:I168" si="94">SUM(,F167,H167)</f>
        <v>0</v>
      </c>
      <c r="J167" s="248"/>
    </row>
    <row r="168" spans="1:10" s="114" customFormat="1" ht="23.1" customHeight="1">
      <c r="A168" s="242"/>
      <c r="B168" s="262" t="s">
        <v>164</v>
      </c>
      <c r="C168" s="214">
        <v>1</v>
      </c>
      <c r="D168" s="238" t="s">
        <v>159</v>
      </c>
      <c r="E168" s="211"/>
      <c r="F168" s="238">
        <f t="shared" si="92"/>
        <v>0</v>
      </c>
      <c r="G168" s="212"/>
      <c r="H168" s="238">
        <f t="shared" si="93"/>
        <v>0</v>
      </c>
      <c r="I168" s="215">
        <f t="shared" si="94"/>
        <v>0</v>
      </c>
      <c r="J168" s="248"/>
    </row>
    <row r="169" spans="1:10" s="114" customFormat="1" ht="23.1" customHeight="1">
      <c r="A169" s="240">
        <v>3.6</v>
      </c>
      <c r="B169" s="269" t="s">
        <v>171</v>
      </c>
      <c r="C169" s="221"/>
      <c r="D169" s="238"/>
      <c r="E169" s="222"/>
      <c r="F169" s="238"/>
      <c r="G169" s="223"/>
      <c r="H169" s="238"/>
      <c r="I169" s="263"/>
      <c r="J169" s="248"/>
    </row>
    <row r="170" spans="1:10" s="114" customFormat="1" ht="23.1" customHeight="1">
      <c r="A170" s="242"/>
      <c r="B170" s="262" t="s">
        <v>274</v>
      </c>
      <c r="C170" s="214">
        <v>1</v>
      </c>
      <c r="D170" s="238" t="s">
        <v>118</v>
      </c>
      <c r="E170" s="211"/>
      <c r="F170" s="238">
        <f t="shared" ref="F170:F173" si="95">C170*E170</f>
        <v>0</v>
      </c>
      <c r="G170" s="212"/>
      <c r="H170" s="238">
        <f t="shared" ref="H170:H173" si="96">C170*G170</f>
        <v>0</v>
      </c>
      <c r="I170" s="215">
        <f t="shared" ref="I170:I173" si="97">SUM(,F170,H170)</f>
        <v>0</v>
      </c>
      <c r="J170" s="248"/>
    </row>
    <row r="171" spans="1:10" s="114" customFormat="1" ht="23.1" customHeight="1">
      <c r="A171" s="242"/>
      <c r="B171" s="262" t="s">
        <v>275</v>
      </c>
      <c r="C171" s="214">
        <v>1</v>
      </c>
      <c r="D171" s="238" t="s">
        <v>159</v>
      </c>
      <c r="E171" s="211"/>
      <c r="F171" s="238">
        <f t="shared" si="95"/>
        <v>0</v>
      </c>
      <c r="G171" s="212"/>
      <c r="H171" s="238">
        <f t="shared" si="96"/>
        <v>0</v>
      </c>
      <c r="I171" s="215">
        <f t="shared" si="97"/>
        <v>0</v>
      </c>
      <c r="J171" s="248"/>
    </row>
    <row r="172" spans="1:10" s="114" customFormat="1" ht="23.1" customHeight="1">
      <c r="A172" s="242"/>
      <c r="B172" s="262" t="s">
        <v>277</v>
      </c>
      <c r="C172" s="214">
        <v>1</v>
      </c>
      <c r="D172" s="238" t="s">
        <v>276</v>
      </c>
      <c r="E172" s="211"/>
      <c r="F172" s="238">
        <f t="shared" si="95"/>
        <v>0</v>
      </c>
      <c r="G172" s="212"/>
      <c r="H172" s="238">
        <f t="shared" si="96"/>
        <v>0</v>
      </c>
      <c r="I172" s="215">
        <f t="shared" si="97"/>
        <v>0</v>
      </c>
      <c r="J172" s="248"/>
    </row>
    <row r="173" spans="1:10" s="114" customFormat="1" ht="23.1" customHeight="1">
      <c r="A173" s="242"/>
      <c r="B173" s="262" t="s">
        <v>279</v>
      </c>
      <c r="C173" s="214">
        <v>1</v>
      </c>
      <c r="D173" s="238" t="s">
        <v>278</v>
      </c>
      <c r="E173" s="211"/>
      <c r="F173" s="238">
        <f t="shared" si="95"/>
        <v>0</v>
      </c>
      <c r="G173" s="212"/>
      <c r="H173" s="238">
        <f t="shared" si="96"/>
        <v>0</v>
      </c>
      <c r="I173" s="215">
        <f t="shared" si="97"/>
        <v>0</v>
      </c>
      <c r="J173" s="248"/>
    </row>
    <row r="174" spans="1:10" s="114" customFormat="1" ht="23.1" customHeight="1">
      <c r="A174" s="242"/>
      <c r="B174" s="262" t="s">
        <v>272</v>
      </c>
      <c r="C174" s="214">
        <v>10</v>
      </c>
      <c r="D174" s="238" t="s">
        <v>118</v>
      </c>
      <c r="E174" s="211"/>
      <c r="F174" s="238">
        <f t="shared" ref="F174:F175" si="98">C174*E174</f>
        <v>0</v>
      </c>
      <c r="G174" s="212"/>
      <c r="H174" s="238">
        <f t="shared" ref="H174:H175" si="99">C174*G174</f>
        <v>0</v>
      </c>
      <c r="I174" s="215">
        <f t="shared" ref="I174:I175" si="100">SUM(,F174,H174)</f>
        <v>0</v>
      </c>
      <c r="J174" s="248"/>
    </row>
    <row r="175" spans="1:10" s="114" customFormat="1" ht="23.1" customHeight="1">
      <c r="A175" s="242"/>
      <c r="B175" s="262" t="s">
        <v>273</v>
      </c>
      <c r="C175" s="214">
        <v>40</v>
      </c>
      <c r="D175" s="238" t="s">
        <v>124</v>
      </c>
      <c r="E175" s="211"/>
      <c r="F175" s="238">
        <f t="shared" si="98"/>
        <v>0</v>
      </c>
      <c r="G175" s="212"/>
      <c r="H175" s="238">
        <f t="shared" si="99"/>
        <v>0</v>
      </c>
      <c r="I175" s="215">
        <f t="shared" si="100"/>
        <v>0</v>
      </c>
      <c r="J175" s="248"/>
    </row>
    <row r="176" spans="1:10" s="114" customFormat="1" ht="23.1" customHeight="1">
      <c r="A176" s="236">
        <v>4</v>
      </c>
      <c r="B176" s="269" t="s">
        <v>173</v>
      </c>
      <c r="C176" s="221"/>
      <c r="D176" s="238"/>
      <c r="E176" s="222"/>
      <c r="F176" s="238"/>
      <c r="G176" s="223"/>
      <c r="H176" s="238"/>
      <c r="I176" s="263"/>
      <c r="J176" s="248"/>
    </row>
    <row r="177" spans="1:10" s="114" customFormat="1" ht="23.1" customHeight="1">
      <c r="A177" s="240">
        <v>4.0999999999999996</v>
      </c>
      <c r="B177" s="269" t="s">
        <v>174</v>
      </c>
      <c r="C177" s="221"/>
      <c r="D177" s="238"/>
      <c r="E177" s="222"/>
      <c r="F177" s="238"/>
      <c r="G177" s="223"/>
      <c r="H177" s="238"/>
      <c r="I177" s="271"/>
      <c r="J177" s="248"/>
    </row>
    <row r="178" spans="1:10" s="114" customFormat="1" ht="23.1" customHeight="1">
      <c r="A178" s="236"/>
      <c r="B178" s="262" t="s">
        <v>175</v>
      </c>
      <c r="C178" s="214">
        <v>1</v>
      </c>
      <c r="D178" s="238" t="s">
        <v>118</v>
      </c>
      <c r="E178" s="211"/>
      <c r="F178" s="238">
        <f t="shared" ref="F178:F205" si="101">C178*E178</f>
        <v>0</v>
      </c>
      <c r="G178" s="212"/>
      <c r="H178" s="238">
        <f t="shared" ref="H178:H205" si="102">C178*G178</f>
        <v>0</v>
      </c>
      <c r="I178" s="215">
        <f t="shared" ref="I178:I205" si="103">SUM(,F178,H178)</f>
        <v>0</v>
      </c>
      <c r="J178" s="248"/>
    </row>
    <row r="179" spans="1:10" s="114" customFormat="1" ht="23.1" customHeight="1">
      <c r="A179" s="236"/>
      <c r="B179" s="262" t="s">
        <v>176</v>
      </c>
      <c r="C179" s="214"/>
      <c r="D179" s="238"/>
      <c r="E179" s="211"/>
      <c r="F179" s="238">
        <f t="shared" si="101"/>
        <v>0</v>
      </c>
      <c r="G179" s="212"/>
      <c r="H179" s="238">
        <f t="shared" si="102"/>
        <v>0</v>
      </c>
      <c r="I179" s="215">
        <f t="shared" si="103"/>
        <v>0</v>
      </c>
      <c r="J179" s="248"/>
    </row>
    <row r="180" spans="1:10" s="114" customFormat="1" ht="23.1" customHeight="1">
      <c r="A180" s="236"/>
      <c r="B180" s="262" t="s">
        <v>177</v>
      </c>
      <c r="C180" s="214">
        <v>25</v>
      </c>
      <c r="D180" s="238" t="s">
        <v>124</v>
      </c>
      <c r="E180" s="214"/>
      <c r="F180" s="238">
        <f t="shared" si="101"/>
        <v>0</v>
      </c>
      <c r="G180" s="272"/>
      <c r="H180" s="238">
        <f t="shared" si="102"/>
        <v>0</v>
      </c>
      <c r="I180" s="215">
        <f t="shared" si="103"/>
        <v>0</v>
      </c>
      <c r="J180" s="248"/>
    </row>
    <row r="181" spans="1:10" s="114" customFormat="1" ht="23.1" customHeight="1">
      <c r="A181" s="236"/>
      <c r="B181" s="262" t="s">
        <v>178</v>
      </c>
      <c r="C181" s="214">
        <v>18</v>
      </c>
      <c r="D181" s="238" t="s">
        <v>124</v>
      </c>
      <c r="E181" s="214"/>
      <c r="F181" s="238">
        <f t="shared" si="101"/>
        <v>0</v>
      </c>
      <c r="G181" s="272"/>
      <c r="H181" s="238">
        <f t="shared" si="102"/>
        <v>0</v>
      </c>
      <c r="I181" s="215">
        <f t="shared" si="103"/>
        <v>0</v>
      </c>
      <c r="J181" s="248"/>
    </row>
    <row r="182" spans="1:10" s="114" customFormat="1" ht="23.1" customHeight="1">
      <c r="A182" s="236"/>
      <c r="B182" s="262" t="s">
        <v>179</v>
      </c>
      <c r="C182" s="214">
        <v>110</v>
      </c>
      <c r="D182" s="238" t="s">
        <v>124</v>
      </c>
      <c r="E182" s="214"/>
      <c r="F182" s="238">
        <f t="shared" si="101"/>
        <v>0</v>
      </c>
      <c r="G182" s="272"/>
      <c r="H182" s="238">
        <f t="shared" si="102"/>
        <v>0</v>
      </c>
      <c r="I182" s="215">
        <f t="shared" si="103"/>
        <v>0</v>
      </c>
      <c r="J182" s="248"/>
    </row>
    <row r="183" spans="1:10" s="114" customFormat="1" ht="23.1" customHeight="1">
      <c r="A183" s="236"/>
      <c r="B183" s="262" t="s">
        <v>180</v>
      </c>
      <c r="C183" s="214">
        <v>200</v>
      </c>
      <c r="D183" s="238" t="s">
        <v>124</v>
      </c>
      <c r="E183" s="214"/>
      <c r="F183" s="238">
        <f t="shared" si="101"/>
        <v>0</v>
      </c>
      <c r="G183" s="272"/>
      <c r="H183" s="238">
        <f t="shared" si="102"/>
        <v>0</v>
      </c>
      <c r="I183" s="215">
        <f t="shared" si="103"/>
        <v>0</v>
      </c>
      <c r="J183" s="248"/>
    </row>
    <row r="184" spans="1:10" s="114" customFormat="1" ht="23.1" customHeight="1">
      <c r="A184" s="242"/>
      <c r="B184" s="262" t="s">
        <v>181</v>
      </c>
      <c r="C184" s="214">
        <v>1</v>
      </c>
      <c r="D184" s="238" t="s">
        <v>159</v>
      </c>
      <c r="E184" s="211"/>
      <c r="F184" s="238">
        <f t="shared" si="101"/>
        <v>0</v>
      </c>
      <c r="G184" s="216"/>
      <c r="H184" s="238">
        <f t="shared" si="102"/>
        <v>0</v>
      </c>
      <c r="I184" s="215">
        <f t="shared" si="103"/>
        <v>0</v>
      </c>
      <c r="J184" s="248"/>
    </row>
    <row r="185" spans="1:10" s="114" customFormat="1" ht="23.1" customHeight="1">
      <c r="A185" s="240">
        <v>4.2</v>
      </c>
      <c r="B185" s="269" t="s">
        <v>182</v>
      </c>
      <c r="C185" s="221"/>
      <c r="D185" s="238"/>
      <c r="E185" s="222"/>
      <c r="F185" s="238"/>
      <c r="G185" s="223"/>
      <c r="H185" s="238"/>
      <c r="I185" s="271"/>
      <c r="J185" s="248"/>
    </row>
    <row r="186" spans="1:10" s="114" customFormat="1" ht="23.1" customHeight="1">
      <c r="A186" s="240"/>
      <c r="B186" s="262" t="s">
        <v>183</v>
      </c>
      <c r="C186" s="224">
        <v>1500</v>
      </c>
      <c r="D186" s="238" t="s">
        <v>118</v>
      </c>
      <c r="E186" s="225"/>
      <c r="F186" s="238">
        <f t="shared" si="101"/>
        <v>0</v>
      </c>
      <c r="G186" s="225"/>
      <c r="H186" s="238">
        <f t="shared" si="102"/>
        <v>0</v>
      </c>
      <c r="I186" s="226">
        <f t="shared" si="103"/>
        <v>0</v>
      </c>
      <c r="J186" s="248"/>
    </row>
    <row r="187" spans="1:10" s="114" customFormat="1" ht="23.1" customHeight="1">
      <c r="A187" s="240"/>
      <c r="B187" s="262" t="s">
        <v>183</v>
      </c>
      <c r="C187" s="224">
        <v>200</v>
      </c>
      <c r="D187" s="238" t="s">
        <v>118</v>
      </c>
      <c r="E187" s="225"/>
      <c r="F187" s="238">
        <f t="shared" si="101"/>
        <v>0</v>
      </c>
      <c r="G187" s="225"/>
      <c r="H187" s="238">
        <f t="shared" si="102"/>
        <v>0</v>
      </c>
      <c r="I187" s="226">
        <f t="shared" si="103"/>
        <v>0</v>
      </c>
      <c r="J187" s="248"/>
    </row>
    <row r="188" spans="1:10" s="114" customFormat="1" ht="23.1" customHeight="1">
      <c r="A188" s="240"/>
      <c r="B188" s="262" t="s">
        <v>184</v>
      </c>
      <c r="C188" s="224">
        <v>100</v>
      </c>
      <c r="D188" s="238" t="s">
        <v>124</v>
      </c>
      <c r="E188" s="225"/>
      <c r="F188" s="238">
        <f t="shared" si="101"/>
        <v>0</v>
      </c>
      <c r="G188" s="225"/>
      <c r="H188" s="238">
        <f t="shared" si="102"/>
        <v>0</v>
      </c>
      <c r="I188" s="226">
        <f t="shared" si="103"/>
        <v>0</v>
      </c>
      <c r="J188" s="248"/>
    </row>
    <row r="189" spans="1:10" s="114" customFormat="1" ht="23.1" customHeight="1">
      <c r="A189" s="240"/>
      <c r="B189" s="262" t="s">
        <v>185</v>
      </c>
      <c r="C189" s="224">
        <v>200</v>
      </c>
      <c r="D189" s="238" t="s">
        <v>124</v>
      </c>
      <c r="E189" s="225"/>
      <c r="F189" s="238">
        <f t="shared" si="101"/>
        <v>0</v>
      </c>
      <c r="G189" s="225"/>
      <c r="H189" s="238">
        <f t="shared" si="102"/>
        <v>0</v>
      </c>
      <c r="I189" s="226">
        <f t="shared" si="103"/>
        <v>0</v>
      </c>
      <c r="J189" s="248"/>
    </row>
    <row r="190" spans="1:10" s="114" customFormat="1" ht="23.1" customHeight="1">
      <c r="A190" s="240"/>
      <c r="B190" s="262" t="s">
        <v>181</v>
      </c>
      <c r="C190" s="224">
        <v>1</v>
      </c>
      <c r="D190" s="238" t="s">
        <v>159</v>
      </c>
      <c r="E190" s="227"/>
      <c r="F190" s="238">
        <f t="shared" si="101"/>
        <v>0</v>
      </c>
      <c r="G190" s="227"/>
      <c r="H190" s="238">
        <f t="shared" si="102"/>
        <v>0</v>
      </c>
      <c r="I190" s="226">
        <f t="shared" si="103"/>
        <v>0</v>
      </c>
      <c r="J190" s="248"/>
    </row>
    <row r="191" spans="1:10" s="114" customFormat="1" ht="23.1" customHeight="1">
      <c r="A191" s="240">
        <v>4.3</v>
      </c>
      <c r="B191" s="269" t="s">
        <v>186</v>
      </c>
      <c r="C191" s="221"/>
      <c r="D191" s="238"/>
      <c r="E191" s="222"/>
      <c r="F191" s="238"/>
      <c r="G191" s="223"/>
      <c r="H191" s="238"/>
      <c r="I191" s="271"/>
      <c r="J191" s="248"/>
    </row>
    <row r="192" spans="1:10" s="114" customFormat="1" ht="23.1" customHeight="1">
      <c r="A192" s="240"/>
      <c r="B192" s="262" t="s">
        <v>187</v>
      </c>
      <c r="C192" s="224">
        <v>86</v>
      </c>
      <c r="D192" s="238" t="s">
        <v>118</v>
      </c>
      <c r="E192" s="225"/>
      <c r="F192" s="238">
        <f t="shared" si="101"/>
        <v>0</v>
      </c>
      <c r="G192" s="225"/>
      <c r="H192" s="238">
        <f t="shared" si="102"/>
        <v>0</v>
      </c>
      <c r="I192" s="226">
        <f t="shared" si="103"/>
        <v>0</v>
      </c>
      <c r="J192" s="248"/>
    </row>
    <row r="193" spans="1:10" s="114" customFormat="1" ht="23.1" customHeight="1">
      <c r="A193" s="240"/>
      <c r="B193" s="262" t="s">
        <v>188</v>
      </c>
      <c r="C193" s="224">
        <v>14</v>
      </c>
      <c r="D193" s="238" t="s">
        <v>118</v>
      </c>
      <c r="E193" s="225"/>
      <c r="F193" s="238">
        <f t="shared" si="101"/>
        <v>0</v>
      </c>
      <c r="G193" s="225"/>
      <c r="H193" s="238">
        <f t="shared" si="102"/>
        <v>0</v>
      </c>
      <c r="I193" s="226">
        <f t="shared" si="103"/>
        <v>0</v>
      </c>
      <c r="J193" s="248"/>
    </row>
    <row r="194" spans="1:10" s="114" customFormat="1" ht="23.1" customHeight="1">
      <c r="A194" s="240"/>
      <c r="B194" s="262" t="s">
        <v>189</v>
      </c>
      <c r="C194" s="224">
        <v>4</v>
      </c>
      <c r="D194" s="238" t="s">
        <v>118</v>
      </c>
      <c r="E194" s="225"/>
      <c r="F194" s="238">
        <f t="shared" si="101"/>
        <v>0</v>
      </c>
      <c r="G194" s="225"/>
      <c r="H194" s="238">
        <f t="shared" si="102"/>
        <v>0</v>
      </c>
      <c r="I194" s="226">
        <f t="shared" si="103"/>
        <v>0</v>
      </c>
      <c r="J194" s="248"/>
    </row>
    <row r="195" spans="1:10" s="114" customFormat="1" ht="23.1" customHeight="1">
      <c r="A195" s="240"/>
      <c r="B195" s="262" t="s">
        <v>190</v>
      </c>
      <c r="C195" s="224">
        <v>5</v>
      </c>
      <c r="D195" s="238" t="s">
        <v>118</v>
      </c>
      <c r="E195" s="273"/>
      <c r="F195" s="238">
        <f t="shared" si="101"/>
        <v>0</v>
      </c>
      <c r="G195" s="274"/>
      <c r="H195" s="238">
        <f t="shared" si="102"/>
        <v>0</v>
      </c>
      <c r="I195" s="226">
        <f t="shared" si="103"/>
        <v>0</v>
      </c>
      <c r="J195" s="248"/>
    </row>
    <row r="196" spans="1:10" s="114" customFormat="1" ht="23.1" customHeight="1">
      <c r="A196" s="242"/>
      <c r="B196" s="262" t="s">
        <v>191</v>
      </c>
      <c r="C196" s="228">
        <v>18</v>
      </c>
      <c r="D196" s="238" t="s">
        <v>118</v>
      </c>
      <c r="E196" s="225"/>
      <c r="F196" s="238">
        <f t="shared" si="101"/>
        <v>0</v>
      </c>
      <c r="G196" s="274"/>
      <c r="H196" s="238">
        <f t="shared" si="102"/>
        <v>0</v>
      </c>
      <c r="I196" s="226">
        <f t="shared" si="103"/>
        <v>0</v>
      </c>
      <c r="J196" s="248"/>
    </row>
    <row r="197" spans="1:10" s="114" customFormat="1" ht="23.1" customHeight="1">
      <c r="A197" s="242"/>
      <c r="B197" s="262" t="s">
        <v>181</v>
      </c>
      <c r="C197" s="224">
        <v>1</v>
      </c>
      <c r="D197" s="238" t="s">
        <v>159</v>
      </c>
      <c r="E197" s="229"/>
      <c r="F197" s="238">
        <f t="shared" si="101"/>
        <v>0</v>
      </c>
      <c r="G197" s="230"/>
      <c r="H197" s="238">
        <f t="shared" si="102"/>
        <v>0</v>
      </c>
      <c r="I197" s="226">
        <f t="shared" si="103"/>
        <v>0</v>
      </c>
      <c r="J197" s="248"/>
    </row>
    <row r="198" spans="1:10" s="114" customFormat="1" ht="23.1" customHeight="1">
      <c r="A198" s="275">
        <v>4.4000000000000004</v>
      </c>
      <c r="B198" s="269" t="s">
        <v>192</v>
      </c>
      <c r="C198" s="224"/>
      <c r="D198" s="238"/>
      <c r="E198" s="230"/>
      <c r="F198" s="238"/>
      <c r="G198" s="229"/>
      <c r="H198" s="238"/>
      <c r="I198" s="226"/>
      <c r="J198" s="248"/>
    </row>
    <row r="199" spans="1:10" s="114" customFormat="1" ht="23.1" customHeight="1">
      <c r="A199" s="242"/>
      <c r="B199" s="262" t="s">
        <v>193</v>
      </c>
      <c r="C199" s="224">
        <v>1</v>
      </c>
      <c r="D199" s="238" t="s">
        <v>118</v>
      </c>
      <c r="E199" s="225"/>
      <c r="F199" s="238">
        <f t="shared" si="101"/>
        <v>0</v>
      </c>
      <c r="G199" s="225"/>
      <c r="H199" s="238">
        <f t="shared" si="102"/>
        <v>0</v>
      </c>
      <c r="I199" s="226">
        <f t="shared" si="103"/>
        <v>0</v>
      </c>
      <c r="J199" s="248"/>
    </row>
    <row r="200" spans="1:10" s="114" customFormat="1" ht="23.1" customHeight="1">
      <c r="A200" s="242"/>
      <c r="B200" s="262" t="s">
        <v>194</v>
      </c>
      <c r="C200" s="231">
        <v>3</v>
      </c>
      <c r="D200" s="238" t="s">
        <v>118</v>
      </c>
      <c r="E200" s="225"/>
      <c r="F200" s="238">
        <f t="shared" si="101"/>
        <v>0</v>
      </c>
      <c r="G200" s="225"/>
      <c r="H200" s="238">
        <f t="shared" si="102"/>
        <v>0</v>
      </c>
      <c r="I200" s="226">
        <f t="shared" si="103"/>
        <v>0</v>
      </c>
      <c r="J200" s="248"/>
    </row>
    <row r="201" spans="1:10" s="114" customFormat="1" ht="23.1" customHeight="1">
      <c r="A201" s="242"/>
      <c r="B201" s="262" t="s">
        <v>195</v>
      </c>
      <c r="C201" s="224">
        <v>305</v>
      </c>
      <c r="D201" s="238" t="s">
        <v>118</v>
      </c>
      <c r="E201" s="225"/>
      <c r="F201" s="238">
        <f t="shared" si="101"/>
        <v>0</v>
      </c>
      <c r="G201" s="225"/>
      <c r="H201" s="238">
        <f t="shared" si="102"/>
        <v>0</v>
      </c>
      <c r="I201" s="226">
        <f t="shared" si="103"/>
        <v>0</v>
      </c>
      <c r="J201" s="248"/>
    </row>
    <row r="202" spans="1:10" s="114" customFormat="1" ht="23.1" customHeight="1">
      <c r="A202" s="242"/>
      <c r="B202" s="262" t="s">
        <v>183</v>
      </c>
      <c r="C202" s="224">
        <v>250</v>
      </c>
      <c r="D202" s="238" t="s">
        <v>118</v>
      </c>
      <c r="E202" s="225"/>
      <c r="F202" s="238">
        <f t="shared" si="101"/>
        <v>0</v>
      </c>
      <c r="G202" s="225"/>
      <c r="H202" s="238">
        <f t="shared" si="102"/>
        <v>0</v>
      </c>
      <c r="I202" s="226">
        <f t="shared" si="103"/>
        <v>0</v>
      </c>
      <c r="J202" s="248"/>
    </row>
    <row r="203" spans="1:10" s="114" customFormat="1" ht="23.1" customHeight="1">
      <c r="A203" s="242"/>
      <c r="B203" s="262" t="s">
        <v>181</v>
      </c>
      <c r="C203" s="231">
        <v>1</v>
      </c>
      <c r="D203" s="238" t="s">
        <v>159</v>
      </c>
      <c r="E203" s="233"/>
      <c r="F203" s="238">
        <f t="shared" si="101"/>
        <v>0</v>
      </c>
      <c r="G203" s="234"/>
      <c r="H203" s="238">
        <f t="shared" si="102"/>
        <v>0</v>
      </c>
      <c r="I203" s="226">
        <f t="shared" si="103"/>
        <v>0</v>
      </c>
      <c r="J203" s="248"/>
    </row>
    <row r="204" spans="1:10" s="114" customFormat="1" ht="23.1" customHeight="1">
      <c r="A204" s="276">
        <v>4.5</v>
      </c>
      <c r="B204" s="269" t="s">
        <v>288</v>
      </c>
      <c r="C204" s="231"/>
      <c r="D204" s="238"/>
      <c r="E204" s="233"/>
      <c r="F204" s="238"/>
      <c r="G204" s="232"/>
      <c r="H204" s="238"/>
      <c r="I204" s="226"/>
      <c r="J204" s="248"/>
    </row>
    <row r="205" spans="1:10" s="114" customFormat="1" ht="23.1" customHeight="1">
      <c r="A205" s="242"/>
      <c r="B205" s="262" t="s">
        <v>289</v>
      </c>
      <c r="C205" s="231">
        <v>7</v>
      </c>
      <c r="D205" s="238" t="s">
        <v>118</v>
      </c>
      <c r="E205" s="225"/>
      <c r="F205" s="238">
        <f t="shared" si="101"/>
        <v>0</v>
      </c>
      <c r="G205" s="225"/>
      <c r="H205" s="238">
        <f t="shared" si="102"/>
        <v>0</v>
      </c>
      <c r="I205" s="226">
        <f t="shared" si="103"/>
        <v>0</v>
      </c>
      <c r="J205" s="248"/>
    </row>
    <row r="206" spans="1:10" s="114" customFormat="1" ht="23.1" customHeight="1" thickBot="1">
      <c r="A206" s="242"/>
      <c r="B206" s="262"/>
      <c r="C206" s="238"/>
      <c r="D206" s="238"/>
      <c r="E206" s="238"/>
      <c r="F206" s="238"/>
      <c r="G206" s="238"/>
      <c r="H206" s="238"/>
      <c r="I206" s="263"/>
      <c r="J206" s="248"/>
    </row>
    <row r="207" spans="1:10" s="114" customFormat="1" ht="23.1" customHeight="1" thickBot="1">
      <c r="A207" s="172"/>
      <c r="B207" s="189" t="s">
        <v>117</v>
      </c>
      <c r="C207" s="173"/>
      <c r="D207" s="173"/>
      <c r="E207" s="174"/>
      <c r="F207" s="176">
        <f>SUM(F10:F206)</f>
        <v>0</v>
      </c>
      <c r="G207" s="235"/>
      <c r="H207" s="176">
        <f>SUM(H10:H206)</f>
        <v>0</v>
      </c>
      <c r="I207" s="176">
        <f>SUM(I10:I206)</f>
        <v>0</v>
      </c>
      <c r="J207" s="176"/>
    </row>
    <row r="208" spans="1:10" s="114" customFormat="1" ht="23.1" customHeight="1">
      <c r="A208" s="177"/>
      <c r="B208" s="165"/>
      <c r="C208" s="178"/>
      <c r="D208" s="177"/>
      <c r="E208" s="177"/>
      <c r="F208" s="177"/>
      <c r="G208" s="177"/>
      <c r="H208" s="177"/>
      <c r="I208" s="177"/>
      <c r="J208" s="177"/>
    </row>
    <row r="209" spans="1:10" s="114" customFormat="1" ht="23.1" customHeight="1">
      <c r="A209" s="177"/>
      <c r="B209" s="165"/>
      <c r="C209" s="178"/>
      <c r="D209" s="177"/>
      <c r="E209" s="177"/>
      <c r="F209" s="177"/>
      <c r="G209" s="177"/>
      <c r="H209" s="177"/>
      <c r="I209" s="177"/>
      <c r="J209" s="177"/>
    </row>
    <row r="210" spans="1:10" s="114" customFormat="1" ht="23.1" customHeight="1">
      <c r="A210" s="320" t="s">
        <v>100</v>
      </c>
      <c r="B210" s="320"/>
      <c r="C210" s="320"/>
      <c r="D210" s="320"/>
      <c r="E210" s="165"/>
      <c r="F210" s="165"/>
      <c r="G210" s="165"/>
      <c r="H210" s="165"/>
      <c r="I210" s="165"/>
      <c r="J210" s="177"/>
    </row>
    <row r="211" spans="1:10" s="166" customFormat="1" ht="23.1" customHeight="1">
      <c r="A211" s="165" t="s">
        <v>108</v>
      </c>
      <c r="B211" s="165"/>
      <c r="C211" s="179"/>
      <c r="D211" s="177"/>
      <c r="E211" s="165"/>
      <c r="F211" s="165"/>
      <c r="G211" s="165"/>
      <c r="H211" s="165"/>
      <c r="I211" s="165"/>
      <c r="J211" s="177"/>
    </row>
    <row r="212" spans="1:10" s="166" customFormat="1" ht="23.1" customHeight="1">
      <c r="A212" s="165" t="s">
        <v>101</v>
      </c>
      <c r="B212" s="165"/>
      <c r="C212" s="179"/>
      <c r="D212" s="177"/>
      <c r="E212" s="165"/>
      <c r="F212" s="165"/>
      <c r="G212" s="165"/>
      <c r="H212" s="165"/>
      <c r="I212" s="165"/>
      <c r="J212" s="177"/>
    </row>
    <row r="213" spans="1:10" s="166" customFormat="1" ht="23.1" customHeight="1">
      <c r="A213" s="165" t="s">
        <v>106</v>
      </c>
      <c r="B213" s="165"/>
      <c r="C213" s="179"/>
      <c r="D213" s="177"/>
      <c r="E213" s="165"/>
      <c r="F213" s="165"/>
      <c r="G213" s="165"/>
      <c r="H213" s="165"/>
      <c r="I213" s="165"/>
      <c r="J213" s="177"/>
    </row>
    <row r="214" spans="1:10" s="166" customFormat="1" ht="23.1" customHeight="1">
      <c r="A214" s="165" t="s">
        <v>109</v>
      </c>
      <c r="B214" s="165"/>
      <c r="C214" s="179"/>
      <c r="D214" s="177"/>
      <c r="E214" s="165"/>
      <c r="F214" s="165"/>
      <c r="G214" s="165"/>
      <c r="H214" s="165"/>
      <c r="I214" s="165"/>
      <c r="J214" s="177"/>
    </row>
    <row r="215" spans="1:10" s="166" customFormat="1" ht="23.1" customHeight="1">
      <c r="A215" s="165" t="s">
        <v>110</v>
      </c>
      <c r="B215" s="165"/>
      <c r="C215" s="179"/>
      <c r="D215" s="177"/>
      <c r="E215" s="165"/>
      <c r="F215" s="165"/>
      <c r="G215" s="165"/>
      <c r="H215" s="165"/>
      <c r="I215" s="165"/>
      <c r="J215" s="177"/>
    </row>
    <row r="216" spans="1:10" s="166" customFormat="1" ht="23.1" customHeight="1">
      <c r="A216" s="165" t="s">
        <v>105</v>
      </c>
      <c r="B216" s="165"/>
      <c r="C216" s="179"/>
      <c r="D216" s="177"/>
      <c r="E216" s="165"/>
      <c r="F216" s="165"/>
      <c r="G216" s="165"/>
      <c r="H216" s="165"/>
      <c r="I216" s="165"/>
      <c r="J216" s="177"/>
    </row>
    <row r="217" spans="1:10" s="166" customFormat="1" ht="23.1" customHeight="1">
      <c r="A217" s="165" t="s">
        <v>102</v>
      </c>
      <c r="B217" s="165"/>
      <c r="C217" s="179"/>
      <c r="D217" s="177"/>
      <c r="E217" s="165"/>
      <c r="F217" s="165"/>
      <c r="G217" s="165"/>
      <c r="H217" s="165"/>
      <c r="I217" s="165"/>
      <c r="J217" s="177"/>
    </row>
    <row r="218" spans="1:10" s="166" customFormat="1" ht="23.1" customHeight="1">
      <c r="A218" s="165"/>
      <c r="B218" s="165"/>
      <c r="C218" s="181"/>
      <c r="D218" s="177"/>
      <c r="E218" s="165"/>
      <c r="F218" s="165"/>
      <c r="G218" s="165"/>
      <c r="H218" s="165"/>
      <c r="I218" s="165"/>
      <c r="J218" s="177"/>
    </row>
    <row r="219" spans="1:10" s="166" customFormat="1" ht="18.95" customHeight="1">
      <c r="A219" s="165"/>
      <c r="B219" s="165"/>
      <c r="C219" s="181"/>
      <c r="D219" s="177"/>
      <c r="E219" s="165"/>
      <c r="F219" s="165"/>
      <c r="G219" s="165"/>
      <c r="H219" s="165"/>
      <c r="I219" s="165"/>
      <c r="J219" s="177"/>
    </row>
    <row r="220" spans="1:10" s="167" customFormat="1" ht="18.95" customHeight="1">
      <c r="A220" s="165"/>
      <c r="B220" s="165"/>
      <c r="C220" s="181"/>
      <c r="D220" s="177"/>
      <c r="E220" s="165"/>
      <c r="F220" s="165"/>
      <c r="G220" s="165"/>
      <c r="H220" s="165"/>
      <c r="I220" s="165"/>
      <c r="J220" s="177"/>
    </row>
    <row r="221" spans="1:10" s="167" customFormat="1" ht="18.95" customHeight="1">
      <c r="A221" s="165"/>
      <c r="B221" s="180"/>
      <c r="C221" s="181"/>
      <c r="D221" s="177"/>
      <c r="E221" s="165"/>
      <c r="F221" s="165"/>
      <c r="G221" s="165"/>
      <c r="H221" s="165"/>
      <c r="I221" s="165"/>
      <c r="J221" s="177"/>
    </row>
    <row r="222" spans="1:10" s="167" customFormat="1" ht="23.1" customHeight="1">
      <c r="A222" s="165"/>
      <c r="B222" s="165"/>
      <c r="C222" s="181"/>
      <c r="D222" s="177"/>
      <c r="E222" s="165"/>
      <c r="F222" s="165"/>
      <c r="G222" s="165"/>
      <c r="H222" s="165"/>
      <c r="I222" s="165"/>
      <c r="J222" s="177"/>
    </row>
    <row r="223" spans="1:10" s="167" customFormat="1" ht="23.1" customHeight="1">
      <c r="A223" s="165"/>
      <c r="B223" s="165"/>
      <c r="C223" s="181"/>
      <c r="D223" s="177"/>
      <c r="E223" s="165"/>
      <c r="F223" s="165"/>
      <c r="G223" s="165"/>
      <c r="H223" s="165"/>
      <c r="I223" s="165"/>
      <c r="J223" s="177"/>
    </row>
    <row r="224" spans="1:10" s="167" customFormat="1" ht="23.1" customHeight="1">
      <c r="A224" s="165"/>
      <c r="B224" s="165"/>
      <c r="C224" s="181"/>
      <c r="D224" s="177"/>
      <c r="E224" s="165"/>
      <c r="F224" s="165"/>
      <c r="G224" s="165"/>
      <c r="H224" s="165"/>
      <c r="I224" s="165"/>
      <c r="J224" s="177"/>
    </row>
    <row r="225" spans="1:10" s="167" customFormat="1" ht="18.95" customHeight="1">
      <c r="A225" s="165"/>
      <c r="B225" s="165"/>
      <c r="C225" s="181"/>
      <c r="D225" s="177"/>
      <c r="E225" s="165"/>
      <c r="F225" s="165"/>
      <c r="G225" s="165"/>
      <c r="H225" s="165"/>
      <c r="I225" s="165"/>
      <c r="J225" s="177"/>
    </row>
    <row r="226" spans="1:10" s="167" customFormat="1" ht="18.95" customHeight="1">
      <c r="A226" s="165"/>
      <c r="B226" s="165"/>
      <c r="C226" s="181"/>
      <c r="D226" s="177"/>
      <c r="E226" s="165"/>
      <c r="F226" s="165"/>
      <c r="G226" s="165"/>
      <c r="H226" s="165"/>
      <c r="I226" s="165"/>
      <c r="J226" s="177"/>
    </row>
    <row r="227" spans="1:10" s="167" customFormat="1" ht="18.95" customHeight="1">
      <c r="A227" s="165"/>
      <c r="B227" s="165"/>
      <c r="C227" s="181"/>
      <c r="D227" s="177"/>
      <c r="E227" s="165"/>
      <c r="F227" s="165"/>
      <c r="G227" s="165"/>
      <c r="H227" s="165"/>
      <c r="I227" s="165"/>
      <c r="J227" s="177"/>
    </row>
    <row r="228" spans="1:10" s="167" customFormat="1" ht="18.95" customHeight="1">
      <c r="A228" s="165"/>
      <c r="B228" s="165"/>
      <c r="C228" s="181"/>
      <c r="D228" s="177"/>
      <c r="E228" s="165"/>
      <c r="F228" s="165"/>
      <c r="G228" s="165"/>
      <c r="H228" s="165"/>
      <c r="I228" s="165"/>
      <c r="J228" s="177"/>
    </row>
    <row r="229" spans="1:10" s="167" customFormat="1" ht="18.95" customHeight="1">
      <c r="A229" s="165"/>
      <c r="B229" s="165"/>
      <c r="C229" s="181"/>
      <c r="D229" s="177"/>
      <c r="E229" s="165"/>
      <c r="F229" s="165"/>
      <c r="G229" s="165"/>
      <c r="H229" s="165"/>
      <c r="I229" s="165"/>
      <c r="J229" s="177"/>
    </row>
    <row r="230" spans="1:10" s="167" customFormat="1" ht="18.95" customHeight="1">
      <c r="A230" s="165"/>
      <c r="B230" s="165"/>
      <c r="C230" s="181"/>
      <c r="D230" s="177"/>
      <c r="E230" s="165"/>
      <c r="F230" s="165"/>
      <c r="G230" s="165"/>
      <c r="H230" s="165"/>
      <c r="I230" s="165"/>
      <c r="J230" s="177"/>
    </row>
    <row r="231" spans="1:10" s="167" customFormat="1" ht="18.95" customHeight="1">
      <c r="A231" s="165"/>
      <c r="B231" s="165"/>
      <c r="C231" s="181"/>
      <c r="D231" s="177"/>
      <c r="E231" s="165"/>
      <c r="F231" s="165"/>
      <c r="G231" s="165"/>
      <c r="H231" s="165"/>
      <c r="I231" s="165"/>
      <c r="J231" s="177"/>
    </row>
    <row r="232" spans="1:10" s="167" customFormat="1" ht="18.95" customHeight="1">
      <c r="A232" s="165"/>
      <c r="B232" s="165"/>
      <c r="C232" s="181"/>
      <c r="D232" s="177"/>
      <c r="E232" s="165"/>
      <c r="F232" s="165"/>
      <c r="G232" s="165"/>
      <c r="H232" s="165"/>
      <c r="I232" s="165"/>
      <c r="J232" s="177"/>
    </row>
    <row r="233" spans="1:10" s="167" customFormat="1" ht="18.95" customHeight="1">
      <c r="A233" s="165"/>
      <c r="B233" s="165"/>
      <c r="C233" s="181"/>
      <c r="D233" s="177"/>
      <c r="E233" s="165"/>
      <c r="F233" s="165"/>
      <c r="G233" s="165"/>
      <c r="H233" s="165"/>
      <c r="I233" s="165"/>
      <c r="J233" s="177"/>
    </row>
    <row r="234" spans="1:10" s="167" customFormat="1" ht="18.95" customHeight="1">
      <c r="A234" s="165"/>
      <c r="B234" s="165"/>
      <c r="C234" s="181"/>
      <c r="D234" s="177"/>
      <c r="E234" s="165"/>
      <c r="F234" s="165"/>
      <c r="G234" s="165"/>
      <c r="H234" s="165"/>
      <c r="I234" s="165"/>
      <c r="J234" s="177"/>
    </row>
    <row r="235" spans="1:10" s="167" customFormat="1" ht="18.95" customHeight="1">
      <c r="A235" s="165"/>
      <c r="B235" s="165"/>
      <c r="C235" s="181"/>
      <c r="D235" s="177"/>
      <c r="E235" s="165"/>
      <c r="F235" s="165"/>
      <c r="G235" s="165"/>
      <c r="H235" s="165"/>
      <c r="I235" s="165"/>
      <c r="J235" s="177"/>
    </row>
    <row r="236" spans="1:10" s="167" customFormat="1" ht="18.95" customHeight="1">
      <c r="A236" s="165"/>
      <c r="B236" s="165"/>
      <c r="C236" s="181"/>
      <c r="D236" s="177"/>
      <c r="E236" s="165"/>
      <c r="F236" s="165"/>
      <c r="G236" s="165"/>
      <c r="H236" s="165"/>
      <c r="I236" s="165"/>
      <c r="J236" s="177"/>
    </row>
    <row r="237" spans="1:10" s="166" customFormat="1" ht="18.95" customHeight="1">
      <c r="A237" s="165"/>
      <c r="B237" s="165"/>
      <c r="C237" s="181"/>
      <c r="D237" s="177"/>
      <c r="E237" s="165"/>
      <c r="F237" s="165"/>
      <c r="G237" s="165"/>
      <c r="H237" s="165"/>
      <c r="I237" s="165"/>
      <c r="J237" s="177"/>
    </row>
    <row r="238" spans="1:10" s="167" customFormat="1" ht="18.95" customHeight="1">
      <c r="A238" s="165"/>
      <c r="B238" s="165"/>
      <c r="C238" s="181"/>
      <c r="D238" s="177"/>
      <c r="E238" s="165"/>
      <c r="F238" s="165"/>
      <c r="G238" s="165"/>
      <c r="H238" s="165"/>
      <c r="I238" s="165"/>
      <c r="J238" s="177"/>
    </row>
    <row r="239" spans="1:10" s="167" customFormat="1" ht="18.95" customHeight="1">
      <c r="A239" s="165"/>
      <c r="B239" s="165"/>
      <c r="C239" s="181"/>
      <c r="D239" s="177"/>
      <c r="E239" s="165"/>
      <c r="F239" s="165"/>
      <c r="G239" s="165"/>
      <c r="H239" s="165"/>
      <c r="I239" s="165"/>
      <c r="J239" s="177"/>
    </row>
    <row r="240" spans="1:10" s="166" customFormat="1" ht="23.1" customHeight="1">
      <c r="A240" s="165"/>
      <c r="B240" s="165"/>
      <c r="C240" s="181"/>
      <c r="D240" s="177"/>
      <c r="E240" s="165"/>
      <c r="F240" s="165"/>
      <c r="G240" s="165"/>
      <c r="H240" s="165"/>
      <c r="I240" s="165"/>
      <c r="J240" s="177"/>
    </row>
    <row r="241" spans="1:10" s="166" customFormat="1" ht="23.1" customHeight="1">
      <c r="A241" s="165"/>
      <c r="B241" s="165"/>
      <c r="C241" s="181"/>
      <c r="D241" s="177"/>
      <c r="E241" s="165"/>
      <c r="F241" s="165"/>
      <c r="G241" s="165"/>
      <c r="H241" s="165"/>
      <c r="I241" s="165"/>
      <c r="J241" s="177"/>
    </row>
    <row r="242" spans="1:10" s="166" customFormat="1" ht="21" customHeight="1">
      <c r="A242" s="165"/>
      <c r="B242" s="165"/>
      <c r="C242" s="181"/>
      <c r="D242" s="177"/>
      <c r="E242" s="165"/>
      <c r="F242" s="165"/>
      <c r="G242" s="165"/>
      <c r="H242" s="165"/>
      <c r="I242" s="165"/>
      <c r="J242" s="177"/>
    </row>
    <row r="243" spans="1:10" s="166" customFormat="1" ht="21" customHeight="1">
      <c r="A243" s="165"/>
      <c r="B243" s="165"/>
      <c r="C243" s="181"/>
      <c r="D243" s="177"/>
      <c r="E243" s="165"/>
      <c r="F243" s="165"/>
      <c r="G243" s="165"/>
      <c r="H243" s="165"/>
      <c r="I243" s="165"/>
      <c r="J243" s="177"/>
    </row>
    <row r="244" spans="1:10" s="166" customFormat="1" ht="21" customHeight="1">
      <c r="A244" s="165"/>
      <c r="B244" s="165"/>
      <c r="C244" s="181"/>
      <c r="D244" s="177"/>
      <c r="E244" s="165"/>
      <c r="F244" s="165"/>
      <c r="G244" s="165"/>
      <c r="H244" s="165"/>
      <c r="I244" s="165"/>
      <c r="J244" s="177"/>
    </row>
    <row r="245" spans="1:10" s="166" customFormat="1" ht="21" customHeight="1">
      <c r="A245" s="165"/>
      <c r="B245" s="165"/>
      <c r="C245" s="181"/>
      <c r="D245" s="177"/>
      <c r="E245" s="165"/>
      <c r="F245" s="165"/>
      <c r="G245" s="165"/>
      <c r="H245" s="165"/>
      <c r="I245" s="165"/>
      <c r="J245" s="177"/>
    </row>
    <row r="246" spans="1:10" s="166" customFormat="1" ht="21" customHeight="1">
      <c r="A246" s="165"/>
      <c r="B246" s="165"/>
      <c r="C246" s="181"/>
      <c r="D246" s="177"/>
      <c r="E246" s="165"/>
      <c r="F246" s="165"/>
      <c r="G246" s="165"/>
      <c r="H246" s="165"/>
      <c r="I246" s="165"/>
      <c r="J246" s="177"/>
    </row>
    <row r="247" spans="1:10" s="166" customFormat="1" ht="21" customHeight="1">
      <c r="A247" s="165"/>
      <c r="B247" s="165"/>
      <c r="C247" s="181"/>
      <c r="D247" s="177"/>
      <c r="E247" s="165"/>
      <c r="F247" s="165"/>
      <c r="G247" s="165"/>
      <c r="H247" s="165"/>
      <c r="I247" s="165"/>
      <c r="J247" s="177"/>
    </row>
    <row r="248" spans="1:10" s="166" customFormat="1" ht="21" customHeight="1">
      <c r="A248" s="165"/>
      <c r="B248" s="165"/>
      <c r="C248" s="181"/>
      <c r="D248" s="177"/>
      <c r="E248" s="165"/>
      <c r="F248" s="165"/>
      <c r="G248" s="165"/>
      <c r="H248" s="165"/>
      <c r="I248" s="165"/>
      <c r="J248" s="177"/>
    </row>
    <row r="249" spans="1:10" s="166" customFormat="1" ht="21" customHeight="1">
      <c r="A249" s="165"/>
      <c r="B249" s="165"/>
      <c r="C249" s="181"/>
      <c r="D249" s="177"/>
      <c r="E249" s="165"/>
      <c r="F249" s="165"/>
      <c r="G249" s="165"/>
      <c r="H249" s="165"/>
      <c r="I249" s="165"/>
      <c r="J249" s="177"/>
    </row>
    <row r="250" spans="1:10" s="166" customFormat="1" ht="21" customHeight="1">
      <c r="A250" s="165"/>
      <c r="B250" s="165"/>
      <c r="C250" s="181"/>
      <c r="D250" s="177"/>
      <c r="E250" s="165"/>
      <c r="F250" s="165"/>
      <c r="G250" s="165"/>
      <c r="H250" s="165"/>
      <c r="I250" s="165"/>
      <c r="J250" s="177"/>
    </row>
    <row r="251" spans="1:10" s="166" customFormat="1" ht="21" customHeight="1">
      <c r="A251" s="165"/>
      <c r="B251" s="165"/>
      <c r="C251" s="181"/>
      <c r="D251" s="177"/>
      <c r="E251" s="165"/>
      <c r="F251" s="165"/>
      <c r="G251" s="165"/>
      <c r="H251" s="165"/>
      <c r="I251" s="165"/>
      <c r="J251" s="177"/>
    </row>
    <row r="252" spans="1:10" s="166" customFormat="1" ht="21" customHeight="1">
      <c r="A252" s="165"/>
      <c r="B252" s="165"/>
      <c r="C252" s="181"/>
      <c r="D252" s="177"/>
      <c r="E252" s="165"/>
      <c r="F252" s="165"/>
      <c r="G252" s="165"/>
      <c r="H252" s="165"/>
      <c r="I252" s="165"/>
      <c r="J252" s="177"/>
    </row>
    <row r="253" spans="1:10" s="166" customFormat="1" ht="21" customHeight="1">
      <c r="A253" s="165"/>
      <c r="B253" s="165"/>
      <c r="C253" s="181"/>
      <c r="D253" s="177"/>
      <c r="E253" s="165"/>
      <c r="F253" s="165"/>
      <c r="G253" s="165"/>
      <c r="H253" s="165"/>
      <c r="I253" s="165"/>
      <c r="J253" s="177"/>
    </row>
    <row r="254" spans="1:10" s="166" customFormat="1" ht="21" customHeight="1">
      <c r="A254" s="165"/>
      <c r="B254" s="165"/>
      <c r="C254" s="181"/>
      <c r="D254" s="177"/>
      <c r="E254" s="165"/>
      <c r="F254" s="165"/>
      <c r="G254" s="165"/>
      <c r="H254" s="165"/>
      <c r="I254" s="165"/>
      <c r="J254" s="177"/>
    </row>
    <row r="255" spans="1:10" s="166" customFormat="1" ht="21" customHeight="1">
      <c r="A255" s="165"/>
      <c r="B255" s="165"/>
      <c r="C255" s="181"/>
      <c r="D255" s="177"/>
      <c r="E255" s="165"/>
      <c r="F255" s="165"/>
      <c r="G255" s="165"/>
      <c r="H255" s="165"/>
      <c r="I255" s="165"/>
      <c r="J255" s="177"/>
    </row>
    <row r="256" spans="1:10" s="166" customFormat="1" ht="21" customHeight="1">
      <c r="A256" s="165"/>
      <c r="B256" s="165"/>
      <c r="C256" s="181"/>
      <c r="D256" s="177"/>
      <c r="E256" s="165"/>
      <c r="F256" s="165"/>
      <c r="G256" s="165"/>
      <c r="H256" s="165"/>
      <c r="I256" s="165"/>
      <c r="J256" s="177"/>
    </row>
    <row r="257" spans="1:10" s="166" customFormat="1" ht="21" customHeight="1">
      <c r="A257" s="165"/>
      <c r="B257" s="165"/>
      <c r="C257" s="181"/>
      <c r="D257" s="177"/>
      <c r="E257" s="165"/>
      <c r="F257" s="165"/>
      <c r="G257" s="165"/>
      <c r="H257" s="165"/>
      <c r="I257" s="165"/>
      <c r="J257" s="177"/>
    </row>
    <row r="258" spans="1:10" s="166" customFormat="1" ht="21" customHeight="1">
      <c r="A258" s="165"/>
      <c r="B258" s="165"/>
      <c r="C258" s="181"/>
      <c r="D258" s="177"/>
      <c r="E258" s="165"/>
      <c r="F258" s="165"/>
      <c r="G258" s="165"/>
      <c r="H258" s="165"/>
      <c r="I258" s="165"/>
      <c r="J258" s="177"/>
    </row>
    <row r="259" spans="1:10" s="166" customFormat="1" ht="21" customHeight="1">
      <c r="A259" s="165"/>
      <c r="B259" s="165"/>
      <c r="C259" s="181"/>
      <c r="D259" s="177"/>
      <c r="E259" s="165"/>
      <c r="F259" s="165"/>
      <c r="G259" s="165"/>
      <c r="H259" s="165"/>
      <c r="I259" s="165"/>
      <c r="J259" s="177"/>
    </row>
    <row r="260" spans="1:10" s="166" customFormat="1" ht="21" customHeight="1">
      <c r="A260" s="165"/>
      <c r="B260" s="165"/>
      <c r="C260" s="181"/>
      <c r="D260" s="177"/>
      <c r="E260" s="165"/>
      <c r="F260" s="165"/>
      <c r="G260" s="165"/>
      <c r="H260" s="165"/>
      <c r="I260" s="165"/>
      <c r="J260" s="177"/>
    </row>
    <row r="261" spans="1:10" s="166" customFormat="1" ht="21" customHeight="1">
      <c r="A261" s="165"/>
      <c r="B261" s="165"/>
      <c r="C261" s="181"/>
      <c r="D261" s="177"/>
      <c r="E261" s="165"/>
      <c r="F261" s="165"/>
      <c r="G261" s="165"/>
      <c r="H261" s="165"/>
      <c r="I261" s="165"/>
      <c r="J261" s="177"/>
    </row>
    <row r="262" spans="1:10" s="166" customFormat="1" ht="21" customHeight="1">
      <c r="A262" s="165"/>
      <c r="B262" s="165"/>
      <c r="C262" s="181"/>
      <c r="D262" s="177"/>
      <c r="E262" s="165"/>
      <c r="F262" s="165"/>
      <c r="G262" s="165"/>
      <c r="H262" s="165"/>
      <c r="I262" s="165"/>
      <c r="J262" s="177"/>
    </row>
    <row r="263" spans="1:10" s="166" customFormat="1" ht="21" customHeight="1">
      <c r="A263" s="165"/>
      <c r="B263" s="165"/>
      <c r="C263" s="181"/>
      <c r="D263" s="177"/>
      <c r="E263" s="165"/>
      <c r="F263" s="165"/>
      <c r="G263" s="165"/>
      <c r="H263" s="165"/>
      <c r="I263" s="165"/>
      <c r="J263" s="177"/>
    </row>
    <row r="264" spans="1:10" s="166" customFormat="1" ht="21" customHeight="1">
      <c r="A264" s="165"/>
      <c r="B264" s="165"/>
      <c r="C264" s="181"/>
      <c r="D264" s="177"/>
      <c r="E264" s="165"/>
      <c r="F264" s="165"/>
      <c r="G264" s="165"/>
      <c r="H264" s="165"/>
      <c r="I264" s="165"/>
      <c r="J264" s="177"/>
    </row>
    <row r="265" spans="1:10" s="166" customFormat="1" ht="21" customHeight="1">
      <c r="A265" s="165"/>
      <c r="B265" s="165"/>
      <c r="C265" s="181"/>
      <c r="D265" s="177"/>
      <c r="E265" s="165"/>
      <c r="F265" s="165"/>
      <c r="G265" s="165"/>
      <c r="H265" s="165"/>
      <c r="I265" s="165"/>
      <c r="J265" s="177"/>
    </row>
    <row r="266" spans="1:10" s="166" customFormat="1" ht="21" customHeight="1">
      <c r="A266" s="165"/>
      <c r="B266" s="165"/>
      <c r="C266" s="181"/>
      <c r="D266" s="177"/>
      <c r="E266" s="165"/>
      <c r="F266" s="165"/>
      <c r="G266" s="165"/>
      <c r="H266" s="165"/>
      <c r="I266" s="165"/>
      <c r="J266" s="177"/>
    </row>
    <row r="267" spans="1:10" s="166" customFormat="1" ht="21" customHeight="1">
      <c r="A267" s="165"/>
      <c r="B267" s="165"/>
      <c r="C267" s="181"/>
      <c r="D267" s="177"/>
      <c r="E267" s="165"/>
      <c r="F267" s="165"/>
      <c r="G267" s="165"/>
      <c r="H267" s="165"/>
      <c r="I267" s="165"/>
      <c r="J267" s="177"/>
    </row>
    <row r="268" spans="1:10" s="166" customFormat="1" ht="21" customHeight="1">
      <c r="A268" s="165"/>
      <c r="B268" s="165"/>
      <c r="C268" s="181"/>
      <c r="D268" s="177"/>
      <c r="E268" s="165"/>
      <c r="F268" s="165"/>
      <c r="G268" s="165"/>
      <c r="H268" s="165"/>
      <c r="I268" s="165"/>
      <c r="J268" s="177"/>
    </row>
    <row r="269" spans="1:10" s="166" customFormat="1" ht="21" customHeight="1">
      <c r="A269" s="165"/>
      <c r="B269" s="165"/>
      <c r="C269" s="181"/>
      <c r="D269" s="177"/>
      <c r="E269" s="165"/>
      <c r="F269" s="165"/>
      <c r="G269" s="165"/>
      <c r="H269" s="165"/>
      <c r="I269" s="165"/>
      <c r="J269" s="177"/>
    </row>
    <row r="270" spans="1:10" s="166" customFormat="1" ht="21" customHeight="1">
      <c r="A270" s="165"/>
      <c r="B270" s="165"/>
      <c r="C270" s="181"/>
      <c r="D270" s="177"/>
      <c r="E270" s="165"/>
      <c r="F270" s="165"/>
      <c r="G270" s="165"/>
      <c r="H270" s="165"/>
      <c r="I270" s="165"/>
      <c r="J270" s="177"/>
    </row>
    <row r="271" spans="1:10" s="166" customFormat="1" ht="21" customHeight="1">
      <c r="A271" s="165"/>
      <c r="B271" s="165"/>
      <c r="C271" s="181"/>
      <c r="D271" s="177"/>
      <c r="E271" s="165"/>
      <c r="F271" s="165"/>
      <c r="G271" s="165"/>
      <c r="H271" s="165"/>
      <c r="I271" s="165"/>
      <c r="J271" s="177"/>
    </row>
    <row r="272" spans="1:10" s="166" customFormat="1" ht="21" customHeight="1">
      <c r="A272" s="165"/>
      <c r="B272" s="165"/>
      <c r="C272" s="181"/>
      <c r="D272" s="177"/>
      <c r="E272" s="165"/>
      <c r="F272" s="165"/>
      <c r="G272" s="165"/>
      <c r="H272" s="165"/>
      <c r="I272" s="165"/>
      <c r="J272" s="177"/>
    </row>
    <row r="273" spans="1:10" s="166" customFormat="1" ht="21" customHeight="1">
      <c r="A273" s="165"/>
      <c r="B273" s="165"/>
      <c r="C273" s="181"/>
      <c r="D273" s="177"/>
      <c r="E273" s="165"/>
      <c r="F273" s="165"/>
      <c r="G273" s="165"/>
      <c r="H273" s="165"/>
      <c r="I273" s="165"/>
      <c r="J273" s="177"/>
    </row>
    <row r="274" spans="1:10" s="166" customFormat="1" ht="21" customHeight="1">
      <c r="A274" s="165"/>
      <c r="B274" s="165"/>
      <c r="C274" s="181"/>
      <c r="D274" s="177"/>
      <c r="E274" s="165"/>
      <c r="F274" s="165"/>
      <c r="G274" s="165"/>
      <c r="H274" s="165"/>
      <c r="I274" s="165"/>
      <c r="J274" s="177"/>
    </row>
    <row r="275" spans="1:10" s="166" customFormat="1" ht="21" customHeight="1">
      <c r="A275" s="165"/>
      <c r="B275" s="165"/>
      <c r="C275" s="181"/>
      <c r="D275" s="177"/>
      <c r="E275" s="165"/>
      <c r="F275" s="165"/>
      <c r="G275" s="165"/>
      <c r="H275" s="165"/>
      <c r="I275" s="165"/>
      <c r="J275" s="177"/>
    </row>
    <row r="276" spans="1:10" s="166" customFormat="1" ht="21" customHeight="1">
      <c r="A276" s="165"/>
      <c r="B276" s="165"/>
      <c r="C276" s="181"/>
      <c r="D276" s="177"/>
      <c r="E276" s="165"/>
      <c r="F276" s="165"/>
      <c r="G276" s="165"/>
      <c r="H276" s="165"/>
      <c r="I276" s="165"/>
      <c r="J276" s="177"/>
    </row>
    <row r="277" spans="1:10" s="166" customFormat="1" ht="21" customHeight="1">
      <c r="A277" s="165"/>
      <c r="B277" s="165"/>
      <c r="C277" s="181"/>
      <c r="D277" s="177"/>
      <c r="E277" s="165"/>
      <c r="F277" s="165"/>
      <c r="G277" s="165"/>
      <c r="H277" s="165"/>
      <c r="I277" s="165"/>
      <c r="J277" s="177"/>
    </row>
    <row r="278" spans="1:10" s="166" customFormat="1" ht="21" customHeight="1">
      <c r="A278" s="165"/>
      <c r="B278" s="165"/>
      <c r="C278" s="181"/>
      <c r="D278" s="177"/>
      <c r="E278" s="165"/>
      <c r="F278" s="165"/>
      <c r="G278" s="165"/>
      <c r="H278" s="165"/>
      <c r="I278" s="165"/>
      <c r="J278" s="177"/>
    </row>
    <row r="279" spans="1:10" s="166" customFormat="1" ht="21" customHeight="1">
      <c r="A279" s="165"/>
      <c r="B279" s="165"/>
      <c r="C279" s="181"/>
      <c r="D279" s="177"/>
      <c r="E279" s="165"/>
      <c r="F279" s="165"/>
      <c r="G279" s="165"/>
      <c r="H279" s="165"/>
      <c r="I279" s="165"/>
      <c r="J279" s="177"/>
    </row>
    <row r="280" spans="1:10" s="166" customFormat="1" ht="21" customHeight="1">
      <c r="A280" s="165"/>
      <c r="B280" s="165"/>
      <c r="C280" s="181"/>
      <c r="D280" s="177"/>
      <c r="E280" s="165"/>
      <c r="F280" s="165"/>
      <c r="G280" s="165"/>
      <c r="H280" s="165"/>
      <c r="I280" s="165"/>
      <c r="J280" s="177"/>
    </row>
    <row r="281" spans="1:10" s="166" customFormat="1" ht="21" customHeight="1">
      <c r="A281" s="165"/>
      <c r="B281" s="165"/>
      <c r="C281" s="181"/>
      <c r="D281" s="177"/>
      <c r="E281" s="165"/>
      <c r="F281" s="165"/>
      <c r="G281" s="165"/>
      <c r="H281" s="165"/>
      <c r="I281" s="165"/>
      <c r="J281" s="177"/>
    </row>
    <row r="282" spans="1:10" s="166" customFormat="1" ht="21" customHeight="1">
      <c r="A282" s="165"/>
      <c r="B282" s="165"/>
      <c r="C282" s="181"/>
      <c r="D282" s="177"/>
      <c r="E282" s="165"/>
      <c r="F282" s="165"/>
      <c r="G282" s="165"/>
      <c r="H282" s="165"/>
      <c r="I282" s="165"/>
      <c r="J282" s="177"/>
    </row>
    <row r="283" spans="1:10" s="166" customFormat="1" ht="21" customHeight="1">
      <c r="A283" s="165"/>
      <c r="B283" s="165"/>
      <c r="C283" s="181"/>
      <c r="D283" s="177"/>
      <c r="E283" s="165"/>
      <c r="F283" s="165"/>
      <c r="G283" s="165"/>
      <c r="H283" s="165"/>
      <c r="I283" s="165"/>
      <c r="J283" s="177"/>
    </row>
    <row r="284" spans="1:10" s="166" customFormat="1" ht="21" customHeight="1">
      <c r="A284" s="165"/>
      <c r="B284" s="165"/>
      <c r="C284" s="181"/>
      <c r="D284" s="177"/>
      <c r="E284" s="165"/>
      <c r="F284" s="165"/>
      <c r="G284" s="165"/>
      <c r="H284" s="165"/>
      <c r="I284" s="165"/>
      <c r="J284" s="177"/>
    </row>
    <row r="285" spans="1:10" s="166" customFormat="1" ht="21" customHeight="1">
      <c r="A285" s="165"/>
      <c r="B285" s="165"/>
      <c r="C285" s="181"/>
      <c r="D285" s="177"/>
      <c r="E285" s="165"/>
      <c r="F285" s="165"/>
      <c r="G285" s="165"/>
      <c r="H285" s="165"/>
      <c r="I285" s="165"/>
      <c r="J285" s="177"/>
    </row>
    <row r="286" spans="1:10" s="166" customFormat="1" ht="21" customHeight="1">
      <c r="A286" s="165"/>
      <c r="B286" s="165"/>
      <c r="C286" s="181"/>
      <c r="D286" s="177"/>
      <c r="E286" s="165"/>
      <c r="F286" s="165"/>
      <c r="G286" s="165"/>
      <c r="H286" s="165"/>
      <c r="I286" s="165"/>
      <c r="J286" s="177"/>
    </row>
    <row r="287" spans="1:10" s="166" customFormat="1" ht="21" customHeight="1">
      <c r="A287" s="165"/>
      <c r="B287" s="165"/>
      <c r="C287" s="181"/>
      <c r="D287" s="177"/>
      <c r="E287" s="165"/>
      <c r="F287" s="165"/>
      <c r="G287" s="165"/>
      <c r="H287" s="165"/>
      <c r="I287" s="165"/>
      <c r="J287" s="177"/>
    </row>
    <row r="288" spans="1:10" s="166" customFormat="1" ht="21" customHeight="1">
      <c r="A288" s="165"/>
      <c r="B288" s="165"/>
      <c r="C288" s="181"/>
      <c r="D288" s="177"/>
      <c r="E288" s="165"/>
      <c r="F288" s="165"/>
      <c r="G288" s="165"/>
      <c r="H288" s="165"/>
      <c r="I288" s="165"/>
      <c r="J288" s="177"/>
    </row>
    <row r="289" spans="1:10" s="166" customFormat="1" ht="21" customHeight="1">
      <c r="A289" s="165"/>
      <c r="B289" s="165"/>
      <c r="C289" s="181"/>
      <c r="D289" s="177"/>
      <c r="E289" s="165"/>
      <c r="F289" s="165"/>
      <c r="G289" s="165"/>
      <c r="H289" s="165"/>
      <c r="I289" s="165"/>
      <c r="J289" s="177"/>
    </row>
    <row r="290" spans="1:10" s="166" customFormat="1" ht="21" customHeight="1">
      <c r="A290" s="165"/>
      <c r="B290" s="165"/>
      <c r="C290" s="181"/>
      <c r="D290" s="177"/>
      <c r="E290" s="165"/>
      <c r="F290" s="165"/>
      <c r="G290" s="165"/>
      <c r="H290" s="165"/>
      <c r="I290" s="165"/>
      <c r="J290" s="177"/>
    </row>
    <row r="291" spans="1:10" s="166" customFormat="1" ht="21" customHeight="1">
      <c r="A291" s="165"/>
      <c r="B291" s="165"/>
      <c r="C291" s="181"/>
      <c r="D291" s="177"/>
      <c r="E291" s="165"/>
      <c r="F291" s="165"/>
      <c r="G291" s="165"/>
      <c r="H291" s="165"/>
      <c r="I291" s="165"/>
      <c r="J291" s="177"/>
    </row>
    <row r="292" spans="1:10" s="166" customFormat="1" ht="21" customHeight="1">
      <c r="A292" s="165"/>
      <c r="B292" s="165"/>
      <c r="C292" s="181"/>
      <c r="D292" s="177"/>
      <c r="E292" s="165"/>
      <c r="F292" s="165"/>
      <c r="G292" s="165"/>
      <c r="H292" s="165"/>
      <c r="I292" s="165"/>
      <c r="J292" s="177"/>
    </row>
    <row r="293" spans="1:10" s="166" customFormat="1" ht="21" customHeight="1">
      <c r="A293" s="165"/>
      <c r="B293" s="165"/>
      <c r="C293" s="181"/>
      <c r="D293" s="177"/>
      <c r="E293" s="165"/>
      <c r="F293" s="165"/>
      <c r="G293" s="165"/>
      <c r="H293" s="165"/>
      <c r="I293" s="165"/>
      <c r="J293" s="177"/>
    </row>
    <row r="294" spans="1:10" s="166" customFormat="1" ht="21" customHeight="1">
      <c r="A294" s="165"/>
      <c r="B294" s="165"/>
      <c r="C294" s="181"/>
      <c r="D294" s="177"/>
      <c r="E294" s="165"/>
      <c r="F294" s="165"/>
      <c r="G294" s="165"/>
      <c r="H294" s="165"/>
      <c r="I294" s="165"/>
      <c r="J294" s="177"/>
    </row>
    <row r="295" spans="1:10" s="166" customFormat="1" ht="21" customHeight="1">
      <c r="A295" s="165"/>
      <c r="B295" s="165"/>
      <c r="C295" s="181"/>
      <c r="D295" s="177"/>
      <c r="E295" s="165"/>
      <c r="F295" s="165"/>
      <c r="G295" s="165"/>
      <c r="H295" s="165"/>
      <c r="I295" s="165"/>
      <c r="J295" s="177"/>
    </row>
    <row r="296" spans="1:10" s="166" customFormat="1" ht="21" customHeight="1">
      <c r="A296" s="165"/>
      <c r="B296" s="165"/>
      <c r="C296" s="181"/>
      <c r="D296" s="177"/>
      <c r="E296" s="165"/>
      <c r="F296" s="165"/>
      <c r="G296" s="165"/>
      <c r="H296" s="165"/>
      <c r="I296" s="165"/>
      <c r="J296" s="177"/>
    </row>
    <row r="297" spans="1:10" s="166" customFormat="1" ht="21" customHeight="1">
      <c r="A297" s="165"/>
      <c r="B297" s="165"/>
      <c r="C297" s="181"/>
      <c r="D297" s="177"/>
      <c r="E297" s="165"/>
      <c r="F297" s="165"/>
      <c r="G297" s="165"/>
      <c r="H297" s="165"/>
      <c r="I297" s="165"/>
      <c r="J297" s="177"/>
    </row>
    <row r="298" spans="1:10" s="166" customFormat="1" ht="21" customHeight="1">
      <c r="A298" s="165"/>
      <c r="B298" s="165"/>
      <c r="C298" s="181"/>
      <c r="D298" s="177"/>
      <c r="E298" s="165"/>
      <c r="F298" s="165"/>
      <c r="G298" s="165"/>
      <c r="H298" s="165"/>
      <c r="I298" s="165"/>
      <c r="J298" s="177"/>
    </row>
    <row r="299" spans="1:10" s="168" customFormat="1" ht="21" customHeight="1">
      <c r="A299" s="165"/>
      <c r="B299" s="165"/>
      <c r="C299" s="181"/>
      <c r="D299" s="177"/>
      <c r="E299" s="165"/>
      <c r="F299" s="165"/>
      <c r="G299" s="165"/>
      <c r="H299" s="165"/>
      <c r="I299" s="165"/>
      <c r="J299" s="177"/>
    </row>
    <row r="300" spans="1:10" s="168" customFormat="1" ht="21" customHeight="1">
      <c r="A300" s="165"/>
      <c r="B300" s="165"/>
      <c r="C300" s="181"/>
      <c r="D300" s="177"/>
      <c r="E300" s="165"/>
      <c r="F300" s="165"/>
      <c r="G300" s="165"/>
      <c r="H300" s="165"/>
      <c r="I300" s="165"/>
      <c r="J300" s="177"/>
    </row>
    <row r="301" spans="1:10" s="168" customFormat="1" ht="21" customHeight="1">
      <c r="A301" s="165"/>
      <c r="B301" s="165"/>
      <c r="C301" s="181"/>
      <c r="D301" s="177"/>
      <c r="E301" s="165"/>
      <c r="F301" s="165"/>
      <c r="G301" s="165"/>
      <c r="H301" s="165"/>
      <c r="I301" s="165"/>
      <c r="J301" s="177"/>
    </row>
    <row r="302" spans="1:10" s="168" customFormat="1" ht="21" customHeight="1">
      <c r="A302" s="165"/>
      <c r="B302" s="165"/>
      <c r="C302" s="181"/>
      <c r="D302" s="177"/>
      <c r="E302" s="165"/>
      <c r="F302" s="165"/>
      <c r="G302" s="165"/>
      <c r="H302" s="165"/>
      <c r="I302" s="165"/>
      <c r="J302" s="177"/>
    </row>
    <row r="303" spans="1:10" s="168" customFormat="1" ht="21" customHeight="1">
      <c r="A303" s="165"/>
      <c r="B303" s="165"/>
      <c r="C303" s="181"/>
      <c r="D303" s="177"/>
      <c r="E303" s="165"/>
      <c r="F303" s="165"/>
      <c r="G303" s="165"/>
      <c r="H303" s="165"/>
      <c r="I303" s="165"/>
      <c r="J303" s="177"/>
    </row>
    <row r="304" spans="1:10" s="168" customFormat="1" ht="21" customHeight="1">
      <c r="A304" s="165"/>
      <c r="B304" s="165"/>
      <c r="C304" s="181"/>
      <c r="D304" s="177"/>
      <c r="E304" s="165"/>
      <c r="F304" s="165"/>
      <c r="G304" s="165"/>
      <c r="H304" s="165"/>
      <c r="I304" s="165"/>
      <c r="J304" s="177"/>
    </row>
    <row r="305" spans="1:10" s="166" customFormat="1" ht="21" customHeight="1">
      <c r="A305" s="165"/>
      <c r="B305" s="165"/>
      <c r="C305" s="181"/>
      <c r="D305" s="177"/>
      <c r="E305" s="165"/>
      <c r="F305" s="165"/>
      <c r="G305" s="165"/>
      <c r="H305" s="165"/>
      <c r="I305" s="165"/>
      <c r="J305" s="177"/>
    </row>
    <row r="306" spans="1:10" s="166" customFormat="1" ht="21" customHeight="1">
      <c r="A306" s="165"/>
      <c r="B306" s="165"/>
      <c r="C306" s="181"/>
      <c r="D306" s="177"/>
      <c r="E306" s="165"/>
      <c r="F306" s="165"/>
      <c r="G306" s="165"/>
      <c r="H306" s="165"/>
      <c r="I306" s="165"/>
      <c r="J306" s="177"/>
    </row>
    <row r="307" spans="1:10" s="166" customFormat="1" ht="21" customHeight="1">
      <c r="A307" s="165"/>
      <c r="B307" s="165"/>
      <c r="C307" s="181"/>
      <c r="D307" s="177"/>
      <c r="E307" s="165"/>
      <c r="F307" s="165"/>
      <c r="G307" s="165"/>
      <c r="H307" s="165"/>
      <c r="I307" s="165"/>
      <c r="J307" s="177"/>
    </row>
    <row r="308" spans="1:10" s="166" customFormat="1" ht="21" customHeight="1">
      <c r="A308" s="165"/>
      <c r="B308" s="165"/>
      <c r="C308" s="181"/>
      <c r="D308" s="177"/>
      <c r="E308" s="165"/>
      <c r="F308" s="165"/>
      <c r="G308" s="165"/>
      <c r="H308" s="165"/>
      <c r="I308" s="165"/>
      <c r="J308" s="177"/>
    </row>
    <row r="309" spans="1:10" s="166" customFormat="1" ht="21" customHeight="1">
      <c r="A309" s="165"/>
      <c r="B309" s="165"/>
      <c r="C309" s="181"/>
      <c r="D309" s="177"/>
      <c r="E309" s="165"/>
      <c r="F309" s="165"/>
      <c r="G309" s="165"/>
      <c r="H309" s="165"/>
      <c r="I309" s="165"/>
      <c r="J309" s="177"/>
    </row>
    <row r="310" spans="1:10" s="166" customFormat="1" ht="21" customHeight="1">
      <c r="A310" s="165"/>
      <c r="B310" s="165"/>
      <c r="C310" s="181"/>
      <c r="D310" s="177"/>
      <c r="E310" s="165"/>
      <c r="F310" s="165"/>
      <c r="G310" s="165"/>
      <c r="H310" s="165"/>
      <c r="I310" s="165"/>
      <c r="J310" s="177"/>
    </row>
    <row r="311" spans="1:10" s="166" customFormat="1" ht="21" customHeight="1">
      <c r="A311" s="165"/>
      <c r="B311" s="165"/>
      <c r="C311" s="181"/>
      <c r="D311" s="177"/>
      <c r="E311" s="165"/>
      <c r="F311" s="165"/>
      <c r="G311" s="165"/>
      <c r="H311" s="165"/>
      <c r="I311" s="165"/>
      <c r="J311" s="177"/>
    </row>
    <row r="312" spans="1:10" s="166" customFormat="1" ht="21" customHeight="1">
      <c r="A312" s="165"/>
      <c r="B312" s="165"/>
      <c r="C312" s="181"/>
      <c r="D312" s="177"/>
      <c r="E312" s="165"/>
      <c r="F312" s="165"/>
      <c r="G312" s="165"/>
      <c r="H312" s="165"/>
      <c r="I312" s="165"/>
      <c r="J312" s="177"/>
    </row>
    <row r="313" spans="1:10" s="166" customFormat="1" ht="21" customHeight="1">
      <c r="A313" s="165"/>
      <c r="B313" s="165"/>
      <c r="C313" s="181"/>
      <c r="D313" s="177"/>
      <c r="E313" s="165"/>
      <c r="F313" s="165"/>
      <c r="G313" s="165"/>
      <c r="H313" s="165"/>
      <c r="I313" s="165"/>
      <c r="J313" s="177"/>
    </row>
    <row r="314" spans="1:10" s="167" customFormat="1" ht="21" customHeight="1">
      <c r="A314" s="165"/>
      <c r="B314" s="165"/>
      <c r="C314" s="181"/>
      <c r="D314" s="177"/>
      <c r="E314" s="165"/>
      <c r="F314" s="165"/>
      <c r="G314" s="165"/>
      <c r="H314" s="165"/>
      <c r="I314" s="165"/>
      <c r="J314" s="177"/>
    </row>
    <row r="315" spans="1:10" s="167" customFormat="1" ht="21" customHeight="1">
      <c r="A315" s="165"/>
      <c r="B315" s="165"/>
      <c r="C315" s="181"/>
      <c r="D315" s="177"/>
      <c r="E315" s="165"/>
      <c r="F315" s="165"/>
      <c r="G315" s="165"/>
      <c r="H315" s="165"/>
      <c r="I315" s="165"/>
      <c r="J315" s="177"/>
    </row>
    <row r="316" spans="1:10" s="167" customFormat="1" ht="21" customHeight="1">
      <c r="A316" s="165"/>
      <c r="B316" s="165"/>
      <c r="C316" s="181"/>
      <c r="D316" s="177"/>
      <c r="E316" s="165"/>
      <c r="F316" s="165"/>
      <c r="G316" s="165"/>
      <c r="H316" s="165"/>
      <c r="I316" s="165"/>
      <c r="J316" s="177"/>
    </row>
    <row r="317" spans="1:10" s="167" customFormat="1" ht="21" customHeight="1">
      <c r="A317" s="165"/>
      <c r="B317" s="165"/>
      <c r="C317" s="181"/>
      <c r="D317" s="177"/>
      <c r="E317" s="165"/>
      <c r="F317" s="165"/>
      <c r="G317" s="165"/>
      <c r="H317" s="165"/>
      <c r="I317" s="165"/>
      <c r="J317" s="177"/>
    </row>
    <row r="318" spans="1:10" s="167" customFormat="1" ht="21" customHeight="1">
      <c r="A318" s="165"/>
      <c r="B318" s="165"/>
      <c r="C318" s="181"/>
      <c r="D318" s="177"/>
      <c r="E318" s="165"/>
      <c r="F318" s="165"/>
      <c r="G318" s="165"/>
      <c r="H318" s="165"/>
      <c r="I318" s="165"/>
      <c r="J318" s="177"/>
    </row>
    <row r="319" spans="1:10" s="167" customFormat="1" ht="21" customHeight="1">
      <c r="A319" s="165"/>
      <c r="B319" s="165"/>
      <c r="C319" s="181"/>
      <c r="D319" s="177"/>
      <c r="E319" s="165"/>
      <c r="F319" s="165"/>
      <c r="G319" s="165"/>
      <c r="H319" s="165"/>
      <c r="I319" s="165"/>
      <c r="J319" s="177"/>
    </row>
    <row r="320" spans="1:10" s="167" customFormat="1" ht="21" customHeight="1">
      <c r="A320" s="165"/>
      <c r="B320" s="165"/>
      <c r="C320" s="181"/>
      <c r="D320" s="177"/>
      <c r="E320" s="165"/>
      <c r="F320" s="165"/>
      <c r="G320" s="165"/>
      <c r="H320" s="165"/>
      <c r="I320" s="165"/>
      <c r="J320" s="177"/>
    </row>
    <row r="321" spans="1:10" s="167" customFormat="1" ht="21" customHeight="1">
      <c r="A321" s="165"/>
      <c r="B321" s="165"/>
      <c r="C321" s="181"/>
      <c r="D321" s="177"/>
      <c r="E321" s="165"/>
      <c r="F321" s="165"/>
      <c r="G321" s="165"/>
      <c r="H321" s="165"/>
      <c r="I321" s="165"/>
      <c r="J321" s="177"/>
    </row>
    <row r="322" spans="1:10" s="167" customFormat="1" ht="21" customHeight="1">
      <c r="A322" s="165"/>
      <c r="B322" s="165"/>
      <c r="C322" s="181"/>
      <c r="D322" s="177"/>
      <c r="E322" s="165"/>
      <c r="F322" s="165"/>
      <c r="G322" s="165"/>
      <c r="H322" s="165"/>
      <c r="I322" s="165"/>
      <c r="J322" s="177"/>
    </row>
    <row r="323" spans="1:10" s="167" customFormat="1" ht="21" customHeight="1">
      <c r="A323" s="165"/>
      <c r="B323" s="165"/>
      <c r="C323" s="181"/>
      <c r="D323" s="177"/>
      <c r="E323" s="165"/>
      <c r="F323" s="165"/>
      <c r="G323" s="165"/>
      <c r="H323" s="165"/>
      <c r="I323" s="165"/>
      <c r="J323" s="177"/>
    </row>
    <row r="324" spans="1:10" s="167" customFormat="1" ht="21" customHeight="1">
      <c r="A324" s="165"/>
      <c r="B324" s="165"/>
      <c r="C324" s="181"/>
      <c r="D324" s="177"/>
      <c r="E324" s="165"/>
      <c r="F324" s="165"/>
      <c r="G324" s="165"/>
      <c r="H324" s="165"/>
      <c r="I324" s="165"/>
      <c r="J324" s="177"/>
    </row>
    <row r="325" spans="1:10" s="167" customFormat="1" ht="21" customHeight="1">
      <c r="A325" s="165"/>
      <c r="B325" s="165"/>
      <c r="C325" s="181"/>
      <c r="D325" s="177"/>
      <c r="E325" s="165"/>
      <c r="F325" s="165"/>
      <c r="G325" s="165"/>
      <c r="H325" s="165"/>
      <c r="I325" s="165"/>
      <c r="J325" s="177"/>
    </row>
    <row r="326" spans="1:10" s="167" customFormat="1" ht="21" customHeight="1">
      <c r="A326" s="165"/>
      <c r="B326" s="165"/>
      <c r="C326" s="181"/>
      <c r="D326" s="177"/>
      <c r="E326" s="165"/>
      <c r="F326" s="165"/>
      <c r="G326" s="165"/>
      <c r="H326" s="165"/>
      <c r="I326" s="165"/>
      <c r="J326" s="177"/>
    </row>
    <row r="327" spans="1:10" s="167" customFormat="1" ht="21" customHeight="1">
      <c r="A327" s="165"/>
      <c r="B327" s="165"/>
      <c r="C327" s="181"/>
      <c r="D327" s="177"/>
      <c r="E327" s="165"/>
      <c r="F327" s="165"/>
      <c r="G327" s="165"/>
      <c r="H327" s="165"/>
      <c r="I327" s="165"/>
      <c r="J327" s="177"/>
    </row>
    <row r="328" spans="1:10" s="167" customFormat="1" ht="21" customHeight="1">
      <c r="A328" s="165"/>
      <c r="B328" s="165"/>
      <c r="C328" s="181"/>
      <c r="D328" s="177"/>
      <c r="E328" s="165"/>
      <c r="F328" s="165"/>
      <c r="G328" s="165"/>
      <c r="H328" s="165"/>
      <c r="I328" s="165"/>
      <c r="J328" s="177"/>
    </row>
    <row r="329" spans="1:10" s="167" customFormat="1" ht="21" customHeight="1">
      <c r="A329" s="165"/>
      <c r="B329" s="165"/>
      <c r="C329" s="181"/>
      <c r="D329" s="177"/>
      <c r="E329" s="165"/>
      <c r="F329" s="165"/>
      <c r="G329" s="165"/>
      <c r="H329" s="165"/>
      <c r="I329" s="165"/>
      <c r="J329" s="177"/>
    </row>
    <row r="330" spans="1:10" s="167" customFormat="1" ht="21" customHeight="1">
      <c r="A330" s="165"/>
      <c r="B330" s="165"/>
      <c r="C330" s="181"/>
      <c r="D330" s="177"/>
      <c r="E330" s="165"/>
      <c r="F330" s="165"/>
      <c r="G330" s="165"/>
      <c r="H330" s="165"/>
      <c r="I330" s="165"/>
      <c r="J330" s="177"/>
    </row>
    <row r="331" spans="1:10" s="167" customFormat="1" ht="21" customHeight="1">
      <c r="A331" s="165"/>
      <c r="B331" s="165"/>
      <c r="C331" s="181"/>
      <c r="D331" s="177"/>
      <c r="E331" s="165"/>
      <c r="F331" s="165"/>
      <c r="G331" s="165"/>
      <c r="H331" s="165"/>
      <c r="I331" s="165"/>
      <c r="J331" s="177"/>
    </row>
    <row r="332" spans="1:10" s="166" customFormat="1" ht="21" customHeight="1">
      <c r="A332" s="165"/>
      <c r="B332" s="165"/>
      <c r="C332" s="181"/>
      <c r="D332" s="177"/>
      <c r="E332" s="165"/>
      <c r="F332" s="165"/>
      <c r="G332" s="165"/>
      <c r="H332" s="165"/>
      <c r="I332" s="165"/>
      <c r="J332" s="177"/>
    </row>
    <row r="333" spans="1:10" s="167" customFormat="1" ht="21" customHeight="1">
      <c r="A333" s="165"/>
      <c r="B333" s="165"/>
      <c r="C333" s="181"/>
      <c r="D333" s="177"/>
      <c r="E333" s="165"/>
      <c r="F333" s="165"/>
      <c r="G333" s="165"/>
      <c r="H333" s="165"/>
      <c r="I333" s="165"/>
      <c r="J333" s="177"/>
    </row>
    <row r="334" spans="1:10" s="167" customFormat="1" ht="21" customHeight="1">
      <c r="A334" s="165"/>
      <c r="B334" s="165"/>
      <c r="C334" s="181"/>
      <c r="D334" s="177"/>
      <c r="E334" s="165"/>
      <c r="F334" s="165"/>
      <c r="G334" s="165"/>
      <c r="H334" s="165"/>
      <c r="I334" s="165"/>
      <c r="J334" s="177"/>
    </row>
    <row r="335" spans="1:10" s="166" customFormat="1" ht="21" customHeight="1">
      <c r="A335" s="165"/>
      <c r="B335" s="165"/>
      <c r="C335" s="181"/>
      <c r="D335" s="177"/>
      <c r="E335" s="165"/>
      <c r="F335" s="165"/>
      <c r="G335" s="165"/>
      <c r="H335" s="165"/>
      <c r="I335" s="165"/>
      <c r="J335" s="177"/>
    </row>
    <row r="336" spans="1:10" s="166" customFormat="1" ht="21" customHeight="1">
      <c r="A336" s="165"/>
      <c r="B336" s="165"/>
      <c r="C336" s="181"/>
      <c r="D336" s="177"/>
      <c r="E336" s="165"/>
      <c r="F336" s="165"/>
      <c r="G336" s="165"/>
      <c r="H336" s="165"/>
      <c r="I336" s="165"/>
      <c r="J336" s="177"/>
    </row>
    <row r="337" spans="1:10" s="166" customFormat="1" ht="21" customHeight="1">
      <c r="A337" s="165"/>
      <c r="B337" s="165"/>
      <c r="C337" s="181"/>
      <c r="D337" s="177"/>
      <c r="E337" s="165"/>
      <c r="F337" s="165"/>
      <c r="G337" s="165"/>
      <c r="H337" s="165"/>
      <c r="I337" s="165"/>
      <c r="J337" s="177"/>
    </row>
    <row r="338" spans="1:10" s="166" customFormat="1" ht="21" customHeight="1">
      <c r="A338" s="165"/>
      <c r="B338" s="165"/>
      <c r="C338" s="181"/>
      <c r="D338" s="177"/>
      <c r="E338" s="165"/>
      <c r="F338" s="165"/>
      <c r="G338" s="165"/>
      <c r="H338" s="165"/>
      <c r="I338" s="165"/>
      <c r="J338" s="177"/>
    </row>
    <row r="339" spans="1:10" s="166" customFormat="1" ht="21" customHeight="1">
      <c r="A339" s="165"/>
      <c r="B339" s="165"/>
      <c r="C339" s="181"/>
      <c r="D339" s="177"/>
      <c r="E339" s="165"/>
      <c r="F339" s="165"/>
      <c r="G339" s="165"/>
      <c r="H339" s="165"/>
      <c r="I339" s="165"/>
      <c r="J339" s="177"/>
    </row>
    <row r="340" spans="1:10" s="166" customFormat="1" ht="21" customHeight="1">
      <c r="A340" s="165"/>
      <c r="B340" s="165"/>
      <c r="C340" s="181"/>
      <c r="D340" s="177"/>
      <c r="E340" s="165"/>
      <c r="F340" s="165"/>
      <c r="G340" s="165"/>
      <c r="H340" s="165"/>
      <c r="I340" s="165"/>
      <c r="J340" s="177"/>
    </row>
    <row r="341" spans="1:10" s="166" customFormat="1" ht="21" customHeight="1">
      <c r="A341" s="165"/>
      <c r="B341" s="165"/>
      <c r="C341" s="181"/>
      <c r="D341" s="177"/>
      <c r="E341" s="165"/>
      <c r="F341" s="165"/>
      <c r="G341" s="165"/>
      <c r="H341" s="165"/>
      <c r="I341" s="165"/>
      <c r="J341" s="177"/>
    </row>
    <row r="342" spans="1:10" s="166" customFormat="1" ht="21" customHeight="1">
      <c r="A342" s="165"/>
      <c r="B342" s="165"/>
      <c r="C342" s="181"/>
      <c r="D342" s="177"/>
      <c r="E342" s="165"/>
      <c r="F342" s="165"/>
      <c r="G342" s="165"/>
      <c r="H342" s="165"/>
      <c r="I342" s="165"/>
      <c r="J342" s="177"/>
    </row>
    <row r="343" spans="1:10" s="166" customFormat="1" ht="21" customHeight="1">
      <c r="A343" s="165"/>
      <c r="B343" s="165"/>
      <c r="C343" s="181"/>
      <c r="D343" s="177"/>
      <c r="E343" s="165"/>
      <c r="F343" s="165"/>
      <c r="G343" s="165"/>
      <c r="H343" s="165"/>
      <c r="I343" s="165"/>
      <c r="J343" s="177"/>
    </row>
    <row r="344" spans="1:10" s="166" customFormat="1" ht="21" customHeight="1">
      <c r="A344" s="165"/>
      <c r="B344" s="165"/>
      <c r="C344" s="181"/>
      <c r="D344" s="177"/>
      <c r="E344" s="165"/>
      <c r="F344" s="165"/>
      <c r="G344" s="165"/>
      <c r="H344" s="165"/>
      <c r="I344" s="165"/>
      <c r="J344" s="177"/>
    </row>
    <row r="345" spans="1:10" s="166" customFormat="1" ht="21" customHeight="1">
      <c r="A345" s="165"/>
      <c r="B345" s="165"/>
      <c r="C345" s="181"/>
      <c r="D345" s="177"/>
      <c r="E345" s="165"/>
      <c r="F345" s="165"/>
      <c r="G345" s="165"/>
      <c r="H345" s="165"/>
      <c r="I345" s="165"/>
      <c r="J345" s="177"/>
    </row>
    <row r="346" spans="1:10" s="166" customFormat="1" ht="21" customHeight="1">
      <c r="A346" s="165"/>
      <c r="B346" s="165"/>
      <c r="C346" s="181"/>
      <c r="D346" s="177"/>
      <c r="E346" s="165"/>
      <c r="F346" s="165"/>
      <c r="G346" s="165"/>
      <c r="H346" s="165"/>
      <c r="I346" s="165"/>
      <c r="J346" s="177"/>
    </row>
    <row r="347" spans="1:10" s="166" customFormat="1" ht="21" customHeight="1">
      <c r="A347" s="165"/>
      <c r="B347" s="165"/>
      <c r="C347" s="181"/>
      <c r="D347" s="177"/>
      <c r="E347" s="165"/>
      <c r="F347" s="165"/>
      <c r="G347" s="165"/>
      <c r="H347" s="165"/>
      <c r="I347" s="165"/>
      <c r="J347" s="177"/>
    </row>
    <row r="348" spans="1:10" s="166" customFormat="1" ht="21" customHeight="1">
      <c r="A348" s="165"/>
      <c r="B348" s="165"/>
      <c r="C348" s="181"/>
      <c r="D348" s="177"/>
      <c r="E348" s="165"/>
      <c r="F348" s="165"/>
      <c r="G348" s="165"/>
      <c r="H348" s="165"/>
      <c r="I348" s="165"/>
      <c r="J348" s="177"/>
    </row>
    <row r="349" spans="1:10" s="166" customFormat="1" ht="21" customHeight="1">
      <c r="A349" s="165"/>
      <c r="B349" s="165"/>
      <c r="C349" s="181"/>
      <c r="D349" s="177"/>
      <c r="E349" s="165"/>
      <c r="F349" s="165"/>
      <c r="G349" s="165"/>
      <c r="H349" s="165"/>
      <c r="I349" s="165"/>
      <c r="J349" s="177"/>
    </row>
    <row r="350" spans="1:10" s="166" customFormat="1" ht="21" customHeight="1">
      <c r="A350" s="165"/>
      <c r="B350" s="165"/>
      <c r="C350" s="181"/>
      <c r="D350" s="177"/>
      <c r="E350" s="165"/>
      <c r="F350" s="165"/>
      <c r="G350" s="165"/>
      <c r="H350" s="165"/>
      <c r="I350" s="165"/>
      <c r="J350" s="177"/>
    </row>
    <row r="351" spans="1:10" s="166" customFormat="1" ht="21" customHeight="1">
      <c r="A351" s="165"/>
      <c r="B351" s="165"/>
      <c r="C351" s="181"/>
      <c r="D351" s="177"/>
      <c r="E351" s="165"/>
      <c r="F351" s="165"/>
      <c r="G351" s="165"/>
      <c r="H351" s="165"/>
      <c r="I351" s="165"/>
      <c r="J351" s="177"/>
    </row>
    <row r="352" spans="1:10" s="166" customFormat="1" ht="21" customHeight="1">
      <c r="A352" s="165"/>
      <c r="B352" s="165"/>
      <c r="C352" s="181"/>
      <c r="D352" s="177"/>
      <c r="E352" s="165"/>
      <c r="F352" s="165"/>
      <c r="G352" s="165"/>
      <c r="H352" s="165"/>
      <c r="I352" s="165"/>
      <c r="J352" s="177"/>
    </row>
    <row r="353" spans="1:10" s="166" customFormat="1" ht="21" customHeight="1">
      <c r="A353" s="165"/>
      <c r="B353" s="165"/>
      <c r="C353" s="181"/>
      <c r="D353" s="177"/>
      <c r="E353" s="165"/>
      <c r="F353" s="165"/>
      <c r="G353" s="165"/>
      <c r="H353" s="165"/>
      <c r="I353" s="165"/>
      <c r="J353" s="177"/>
    </row>
    <row r="354" spans="1:10" s="166" customFormat="1" ht="21" customHeight="1">
      <c r="A354" s="165"/>
      <c r="B354" s="165"/>
      <c r="C354" s="181"/>
      <c r="D354" s="177"/>
      <c r="E354" s="165"/>
      <c r="F354" s="165"/>
      <c r="G354" s="165"/>
      <c r="H354" s="165"/>
      <c r="I354" s="165"/>
      <c r="J354" s="177"/>
    </row>
    <row r="355" spans="1:10" s="166" customFormat="1" ht="21" customHeight="1">
      <c r="A355" s="165"/>
      <c r="B355" s="165"/>
      <c r="C355" s="181"/>
      <c r="D355" s="177"/>
      <c r="E355" s="165"/>
      <c r="F355" s="165"/>
      <c r="G355" s="165"/>
      <c r="H355" s="165"/>
      <c r="I355" s="165"/>
      <c r="J355" s="177"/>
    </row>
    <row r="356" spans="1:10" s="166" customFormat="1" ht="21" customHeight="1">
      <c r="A356" s="165"/>
      <c r="B356" s="165"/>
      <c r="C356" s="181"/>
      <c r="D356" s="177"/>
      <c r="E356" s="165"/>
      <c r="F356" s="165"/>
      <c r="G356" s="165"/>
      <c r="H356" s="165"/>
      <c r="I356" s="165"/>
      <c r="J356" s="177"/>
    </row>
    <row r="357" spans="1:10" s="166" customFormat="1" ht="21" customHeight="1">
      <c r="A357" s="165"/>
      <c r="B357" s="165"/>
      <c r="C357" s="181"/>
      <c r="D357" s="177"/>
      <c r="E357" s="165"/>
      <c r="F357" s="165"/>
      <c r="G357" s="165"/>
      <c r="H357" s="165"/>
      <c r="I357" s="165"/>
      <c r="J357" s="177"/>
    </row>
    <row r="358" spans="1:10" s="166" customFormat="1" ht="21" customHeight="1">
      <c r="A358" s="165"/>
      <c r="B358" s="165"/>
      <c r="C358" s="181"/>
      <c r="D358" s="177"/>
      <c r="E358" s="165"/>
      <c r="F358" s="165"/>
      <c r="G358" s="165"/>
      <c r="H358" s="165"/>
      <c r="I358" s="165"/>
      <c r="J358" s="177"/>
    </row>
    <row r="359" spans="1:10" s="166" customFormat="1" ht="21" customHeight="1">
      <c r="A359" s="165"/>
      <c r="B359" s="165"/>
      <c r="C359" s="181"/>
      <c r="D359" s="177"/>
      <c r="E359" s="165"/>
      <c r="F359" s="165"/>
      <c r="G359" s="165"/>
      <c r="H359" s="165"/>
      <c r="I359" s="165"/>
      <c r="J359" s="177"/>
    </row>
    <row r="360" spans="1:10" s="166" customFormat="1" ht="21" customHeight="1">
      <c r="A360" s="165"/>
      <c r="B360" s="165"/>
      <c r="C360" s="181"/>
      <c r="D360" s="177"/>
      <c r="E360" s="165"/>
      <c r="F360" s="165"/>
      <c r="G360" s="165"/>
      <c r="H360" s="165"/>
      <c r="I360" s="165"/>
      <c r="J360" s="177"/>
    </row>
    <row r="361" spans="1:10" s="166" customFormat="1" ht="21" customHeight="1">
      <c r="A361" s="165"/>
      <c r="B361" s="165"/>
      <c r="C361" s="181"/>
      <c r="D361" s="177"/>
      <c r="E361" s="165"/>
      <c r="F361" s="165"/>
      <c r="G361" s="165"/>
      <c r="H361" s="165"/>
      <c r="I361" s="165"/>
      <c r="J361" s="177"/>
    </row>
    <row r="362" spans="1:10" s="166" customFormat="1" ht="21" customHeight="1">
      <c r="A362" s="165"/>
      <c r="B362" s="165"/>
      <c r="C362" s="181"/>
      <c r="D362" s="177"/>
      <c r="E362" s="165"/>
      <c r="F362" s="165"/>
      <c r="G362" s="165"/>
      <c r="H362" s="165"/>
      <c r="I362" s="165"/>
      <c r="J362" s="177"/>
    </row>
    <row r="363" spans="1:10" s="166" customFormat="1" ht="21" customHeight="1">
      <c r="A363" s="165"/>
      <c r="B363" s="165"/>
      <c r="C363" s="181"/>
      <c r="D363" s="177"/>
      <c r="E363" s="165"/>
      <c r="F363" s="165"/>
      <c r="G363" s="165"/>
      <c r="H363" s="165"/>
      <c r="I363" s="165"/>
      <c r="J363" s="177"/>
    </row>
    <row r="364" spans="1:10" s="166" customFormat="1" ht="21" customHeight="1">
      <c r="A364" s="165"/>
      <c r="B364" s="165"/>
      <c r="C364" s="181"/>
      <c r="D364" s="177"/>
      <c r="E364" s="165"/>
      <c r="F364" s="165"/>
      <c r="G364" s="165"/>
      <c r="H364" s="165"/>
      <c r="I364" s="165"/>
      <c r="J364" s="177"/>
    </row>
    <row r="365" spans="1:10" s="166" customFormat="1" ht="21" customHeight="1">
      <c r="A365" s="165"/>
      <c r="B365" s="165"/>
      <c r="C365" s="181"/>
      <c r="D365" s="177"/>
      <c r="E365" s="165"/>
      <c r="F365" s="165"/>
      <c r="G365" s="165"/>
      <c r="H365" s="165"/>
      <c r="I365" s="165"/>
      <c r="J365" s="177"/>
    </row>
    <row r="366" spans="1:10" s="166" customFormat="1" ht="21" customHeight="1">
      <c r="A366" s="165"/>
      <c r="B366" s="165"/>
      <c r="C366" s="181"/>
      <c r="D366" s="177"/>
      <c r="E366" s="165"/>
      <c r="F366" s="165"/>
      <c r="G366" s="165"/>
      <c r="H366" s="165"/>
      <c r="I366" s="165"/>
      <c r="J366" s="177"/>
    </row>
    <row r="367" spans="1:10" s="166" customFormat="1" ht="21" customHeight="1">
      <c r="A367" s="165"/>
      <c r="B367" s="165"/>
      <c r="C367" s="181"/>
      <c r="D367" s="177"/>
      <c r="E367" s="165"/>
      <c r="F367" s="165"/>
      <c r="G367" s="165"/>
      <c r="H367" s="165"/>
      <c r="I367" s="165"/>
      <c r="J367" s="177"/>
    </row>
    <row r="368" spans="1:10" s="166" customFormat="1" ht="21" customHeight="1">
      <c r="A368" s="165"/>
      <c r="B368" s="165"/>
      <c r="C368" s="181"/>
      <c r="D368" s="177"/>
      <c r="E368" s="165"/>
      <c r="F368" s="165"/>
      <c r="G368" s="165"/>
      <c r="H368" s="165"/>
      <c r="I368" s="165"/>
      <c r="J368" s="177"/>
    </row>
    <row r="369" spans="1:10" s="166" customFormat="1" ht="21" customHeight="1">
      <c r="A369" s="165"/>
      <c r="B369" s="165"/>
      <c r="C369" s="181"/>
      <c r="D369" s="177"/>
      <c r="E369" s="165"/>
      <c r="F369" s="165"/>
      <c r="G369" s="165"/>
      <c r="H369" s="165"/>
      <c r="I369" s="165"/>
      <c r="J369" s="177"/>
    </row>
    <row r="370" spans="1:10" s="166" customFormat="1" ht="21" customHeight="1">
      <c r="A370" s="165"/>
      <c r="B370" s="165"/>
      <c r="C370" s="181"/>
      <c r="D370" s="177"/>
      <c r="E370" s="165"/>
      <c r="F370" s="165"/>
      <c r="G370" s="165"/>
      <c r="H370" s="165"/>
      <c r="I370" s="165"/>
      <c r="J370" s="177"/>
    </row>
    <row r="371" spans="1:10" s="166" customFormat="1" ht="21" customHeight="1">
      <c r="A371" s="165"/>
      <c r="B371" s="165"/>
      <c r="C371" s="181"/>
      <c r="D371" s="177"/>
      <c r="E371" s="165"/>
      <c r="F371" s="165"/>
      <c r="G371" s="165"/>
      <c r="H371" s="165"/>
      <c r="I371" s="165"/>
      <c r="J371" s="177"/>
    </row>
    <row r="372" spans="1:10" s="166" customFormat="1" ht="21" customHeight="1">
      <c r="A372" s="165"/>
      <c r="B372" s="165"/>
      <c r="C372" s="181"/>
      <c r="D372" s="177"/>
      <c r="E372" s="165"/>
      <c r="F372" s="165"/>
      <c r="G372" s="165"/>
      <c r="H372" s="165"/>
      <c r="I372" s="165"/>
      <c r="J372" s="177"/>
    </row>
    <row r="373" spans="1:10" s="166" customFormat="1" ht="21" customHeight="1">
      <c r="A373" s="165"/>
      <c r="B373" s="165"/>
      <c r="C373" s="181"/>
      <c r="D373" s="177"/>
      <c r="E373" s="165"/>
      <c r="F373" s="165"/>
      <c r="G373" s="165"/>
      <c r="H373" s="165"/>
      <c r="I373" s="165"/>
      <c r="J373" s="177"/>
    </row>
    <row r="374" spans="1:10" s="166" customFormat="1" ht="21" customHeight="1">
      <c r="A374" s="165"/>
      <c r="B374" s="165"/>
      <c r="C374" s="181"/>
      <c r="D374" s="177"/>
      <c r="E374" s="165"/>
      <c r="F374" s="165"/>
      <c r="G374" s="165"/>
      <c r="H374" s="165"/>
      <c r="I374" s="165"/>
      <c r="J374" s="177"/>
    </row>
    <row r="375" spans="1:10" s="166" customFormat="1" ht="21" customHeight="1">
      <c r="A375" s="165"/>
      <c r="B375" s="165"/>
      <c r="C375" s="181"/>
      <c r="D375" s="177"/>
      <c r="E375" s="165"/>
      <c r="F375" s="165"/>
      <c r="G375" s="165"/>
      <c r="H375" s="165"/>
      <c r="I375" s="165"/>
      <c r="J375" s="177"/>
    </row>
    <row r="376" spans="1:10" s="166" customFormat="1" ht="21" customHeight="1">
      <c r="A376" s="165"/>
      <c r="B376" s="165"/>
      <c r="C376" s="181"/>
      <c r="D376" s="177"/>
      <c r="E376" s="165"/>
      <c r="F376" s="165"/>
      <c r="G376" s="165"/>
      <c r="H376" s="165"/>
      <c r="I376" s="165"/>
      <c r="J376" s="177"/>
    </row>
    <row r="377" spans="1:10" s="166" customFormat="1" ht="21" customHeight="1">
      <c r="A377" s="165"/>
      <c r="B377" s="165"/>
      <c r="C377" s="181"/>
      <c r="D377" s="177"/>
      <c r="E377" s="165"/>
      <c r="F377" s="165"/>
      <c r="G377" s="165"/>
      <c r="H377" s="165"/>
      <c r="I377" s="165"/>
      <c r="J377" s="177"/>
    </row>
    <row r="378" spans="1:10" s="166" customFormat="1" ht="21" customHeight="1">
      <c r="A378" s="165"/>
      <c r="B378" s="165"/>
      <c r="C378" s="181"/>
      <c r="D378" s="177"/>
      <c r="E378" s="165"/>
      <c r="F378" s="165"/>
      <c r="G378" s="165"/>
      <c r="H378" s="165"/>
      <c r="I378" s="165"/>
      <c r="J378" s="177"/>
    </row>
    <row r="379" spans="1:10" s="166" customFormat="1" ht="21" customHeight="1">
      <c r="A379" s="165"/>
      <c r="B379" s="165"/>
      <c r="C379" s="181"/>
      <c r="D379" s="177"/>
      <c r="E379" s="165"/>
      <c r="F379" s="165"/>
      <c r="G379" s="165"/>
      <c r="H379" s="165"/>
      <c r="I379" s="165"/>
      <c r="J379" s="177"/>
    </row>
    <row r="380" spans="1:10" s="166" customFormat="1" ht="21" customHeight="1">
      <c r="A380" s="165"/>
      <c r="B380" s="165"/>
      <c r="C380" s="181"/>
      <c r="D380" s="177"/>
      <c r="E380" s="165"/>
      <c r="F380" s="165"/>
      <c r="G380" s="165"/>
      <c r="H380" s="165"/>
      <c r="I380" s="165"/>
      <c r="J380" s="177"/>
    </row>
    <row r="381" spans="1:10" s="166" customFormat="1" ht="21" customHeight="1">
      <c r="A381" s="165"/>
      <c r="B381" s="165"/>
      <c r="C381" s="181"/>
      <c r="D381" s="177"/>
      <c r="E381" s="165"/>
      <c r="F381" s="165"/>
      <c r="G381" s="165"/>
      <c r="H381" s="165"/>
      <c r="I381" s="165"/>
      <c r="J381" s="177"/>
    </row>
    <row r="382" spans="1:10" s="166" customFormat="1" ht="21" customHeight="1">
      <c r="A382" s="165"/>
      <c r="B382" s="165"/>
      <c r="C382" s="181"/>
      <c r="D382" s="177"/>
      <c r="E382" s="165"/>
      <c r="F382" s="165"/>
      <c r="G382" s="165"/>
      <c r="H382" s="165"/>
      <c r="I382" s="165"/>
      <c r="J382" s="177"/>
    </row>
    <row r="383" spans="1:10" s="166" customFormat="1" ht="21" customHeight="1">
      <c r="A383" s="165"/>
      <c r="B383" s="165"/>
      <c r="C383" s="181"/>
      <c r="D383" s="177"/>
      <c r="E383" s="165"/>
      <c r="F383" s="165"/>
      <c r="G383" s="165"/>
      <c r="H383" s="165"/>
      <c r="I383" s="165"/>
      <c r="J383" s="177"/>
    </row>
    <row r="384" spans="1:10" s="166" customFormat="1" ht="21" customHeight="1">
      <c r="A384" s="165"/>
      <c r="B384" s="165"/>
      <c r="C384" s="181"/>
      <c r="D384" s="177"/>
      <c r="E384" s="165"/>
      <c r="F384" s="165"/>
      <c r="G384" s="165"/>
      <c r="H384" s="165"/>
      <c r="I384" s="165"/>
      <c r="J384" s="177"/>
    </row>
    <row r="385" spans="1:10" s="166" customFormat="1" ht="21" customHeight="1">
      <c r="A385" s="165"/>
      <c r="B385" s="165"/>
      <c r="C385" s="181"/>
      <c r="D385" s="177"/>
      <c r="E385" s="165"/>
      <c r="F385" s="165"/>
      <c r="G385" s="165"/>
      <c r="H385" s="165"/>
      <c r="I385" s="165"/>
      <c r="J385" s="177"/>
    </row>
    <row r="386" spans="1:10" s="166" customFormat="1" ht="21" customHeight="1">
      <c r="A386" s="165"/>
      <c r="B386" s="165"/>
      <c r="C386" s="181"/>
      <c r="D386" s="177"/>
      <c r="E386" s="165"/>
      <c r="F386" s="165"/>
      <c r="G386" s="165"/>
      <c r="H386" s="165"/>
      <c r="I386" s="165"/>
      <c r="J386" s="177"/>
    </row>
    <row r="387" spans="1:10" s="166" customFormat="1" ht="21" customHeight="1">
      <c r="A387" s="165"/>
      <c r="B387" s="165"/>
      <c r="C387" s="181"/>
      <c r="D387" s="177"/>
      <c r="E387" s="165"/>
      <c r="F387" s="165"/>
      <c r="G387" s="165"/>
      <c r="H387" s="165"/>
      <c r="I387" s="165"/>
      <c r="J387" s="177"/>
    </row>
    <row r="388" spans="1:10" s="166" customFormat="1" ht="21" customHeight="1">
      <c r="A388" s="165"/>
      <c r="B388" s="165"/>
      <c r="C388" s="181"/>
      <c r="D388" s="177"/>
      <c r="E388" s="165"/>
      <c r="F388" s="165"/>
      <c r="G388" s="165"/>
      <c r="H388" s="165"/>
      <c r="I388" s="165"/>
      <c r="J388" s="177"/>
    </row>
    <row r="389" spans="1:10" s="166" customFormat="1" ht="21" customHeight="1">
      <c r="A389" s="165"/>
      <c r="B389" s="165"/>
      <c r="C389" s="181"/>
      <c r="D389" s="177"/>
      <c r="E389" s="165"/>
      <c r="F389" s="165"/>
      <c r="G389" s="165"/>
      <c r="H389" s="165"/>
      <c r="I389" s="165"/>
      <c r="J389" s="177"/>
    </row>
    <row r="390" spans="1:10" s="166" customFormat="1" ht="21" customHeight="1">
      <c r="A390" s="165"/>
      <c r="B390" s="165"/>
      <c r="C390" s="181"/>
      <c r="D390" s="177"/>
      <c r="E390" s="165"/>
      <c r="F390" s="165"/>
      <c r="G390" s="165"/>
      <c r="H390" s="165"/>
      <c r="I390" s="165"/>
      <c r="J390" s="177"/>
    </row>
    <row r="391" spans="1:10" s="166" customFormat="1" ht="21" customHeight="1">
      <c r="A391" s="165"/>
      <c r="B391" s="165"/>
      <c r="C391" s="181"/>
      <c r="D391" s="177"/>
      <c r="E391" s="165"/>
      <c r="F391" s="165"/>
      <c r="G391" s="165"/>
      <c r="H391" s="165"/>
      <c r="I391" s="165"/>
      <c r="J391" s="177"/>
    </row>
    <row r="392" spans="1:10" s="166" customFormat="1" ht="21" customHeight="1">
      <c r="A392" s="165"/>
      <c r="B392" s="165"/>
      <c r="C392" s="181"/>
      <c r="D392" s="177"/>
      <c r="E392" s="165"/>
      <c r="F392" s="165"/>
      <c r="G392" s="165"/>
      <c r="H392" s="165"/>
      <c r="I392" s="165"/>
      <c r="J392" s="177"/>
    </row>
    <row r="393" spans="1:10" s="166" customFormat="1" ht="21" customHeight="1">
      <c r="A393" s="165"/>
      <c r="B393" s="165"/>
      <c r="C393" s="181"/>
      <c r="D393" s="177"/>
      <c r="E393" s="165"/>
      <c r="F393" s="165"/>
      <c r="G393" s="165"/>
      <c r="H393" s="165"/>
      <c r="I393" s="165"/>
      <c r="J393" s="177"/>
    </row>
    <row r="394" spans="1:10" s="166" customFormat="1" ht="21" customHeight="1">
      <c r="A394" s="165"/>
      <c r="B394" s="165"/>
      <c r="C394" s="181"/>
      <c r="D394" s="177"/>
      <c r="E394" s="165"/>
      <c r="F394" s="165"/>
      <c r="G394" s="165"/>
      <c r="H394" s="165"/>
      <c r="I394" s="165"/>
      <c r="J394" s="177"/>
    </row>
    <row r="395" spans="1:10" s="166" customFormat="1" ht="21" customHeight="1">
      <c r="A395" s="165"/>
      <c r="B395" s="165"/>
      <c r="C395" s="181"/>
      <c r="D395" s="177"/>
      <c r="E395" s="165"/>
      <c r="F395" s="165"/>
      <c r="G395" s="165"/>
      <c r="H395" s="165"/>
      <c r="I395" s="165"/>
      <c r="J395" s="177"/>
    </row>
    <row r="396" spans="1:10" s="166" customFormat="1" ht="21" customHeight="1">
      <c r="A396" s="165"/>
      <c r="B396" s="165"/>
      <c r="C396" s="181"/>
      <c r="D396" s="177"/>
      <c r="E396" s="165"/>
      <c r="F396" s="165"/>
      <c r="G396" s="165"/>
      <c r="H396" s="165"/>
      <c r="I396" s="165"/>
      <c r="J396" s="177"/>
    </row>
    <row r="397" spans="1:10" s="166" customFormat="1" ht="21" customHeight="1">
      <c r="A397" s="165"/>
      <c r="B397" s="165"/>
      <c r="C397" s="181"/>
      <c r="D397" s="177"/>
      <c r="E397" s="165"/>
      <c r="F397" s="165"/>
      <c r="G397" s="165"/>
      <c r="H397" s="165"/>
      <c r="I397" s="165"/>
      <c r="J397" s="177"/>
    </row>
    <row r="398" spans="1:10" s="166" customFormat="1" ht="21" customHeight="1">
      <c r="A398" s="165"/>
      <c r="B398" s="165"/>
      <c r="C398" s="181"/>
      <c r="D398" s="177"/>
      <c r="E398" s="165"/>
      <c r="F398" s="165"/>
      <c r="G398" s="165"/>
      <c r="H398" s="165"/>
      <c r="I398" s="165"/>
      <c r="J398" s="177"/>
    </row>
    <row r="399" spans="1:10" s="166" customFormat="1" ht="21" customHeight="1">
      <c r="A399" s="165"/>
      <c r="B399" s="165"/>
      <c r="C399" s="181"/>
      <c r="D399" s="177"/>
      <c r="E399" s="165"/>
      <c r="F399" s="165"/>
      <c r="G399" s="165"/>
      <c r="H399" s="165"/>
      <c r="I399" s="165"/>
      <c r="J399" s="177"/>
    </row>
    <row r="400" spans="1:10" s="166" customFormat="1" ht="21" customHeight="1">
      <c r="A400" s="165"/>
      <c r="B400" s="165"/>
      <c r="C400" s="181"/>
      <c r="D400" s="177"/>
      <c r="E400" s="165"/>
      <c r="F400" s="165"/>
      <c r="G400" s="165"/>
      <c r="H400" s="165"/>
      <c r="I400" s="165"/>
      <c r="J400" s="177"/>
    </row>
    <row r="401" spans="1:10" s="166" customFormat="1" ht="21" customHeight="1">
      <c r="A401" s="165"/>
      <c r="B401" s="165"/>
      <c r="C401" s="181"/>
      <c r="D401" s="177"/>
      <c r="E401" s="165"/>
      <c r="F401" s="165"/>
      <c r="G401" s="165"/>
      <c r="H401" s="165"/>
      <c r="I401" s="165"/>
      <c r="J401" s="177"/>
    </row>
    <row r="402" spans="1:10" s="166" customFormat="1" ht="21" customHeight="1">
      <c r="A402" s="165"/>
      <c r="B402" s="165"/>
      <c r="C402" s="181"/>
      <c r="D402" s="177"/>
      <c r="E402" s="165"/>
      <c r="F402" s="165"/>
      <c r="G402" s="165"/>
      <c r="H402" s="165"/>
      <c r="I402" s="165"/>
      <c r="J402" s="177"/>
    </row>
    <row r="403" spans="1:10" s="166" customFormat="1" ht="21" customHeight="1">
      <c r="A403" s="165"/>
      <c r="B403" s="165"/>
      <c r="C403" s="181"/>
      <c r="D403" s="177"/>
      <c r="E403" s="165"/>
      <c r="F403" s="165"/>
      <c r="G403" s="165"/>
      <c r="H403" s="165"/>
      <c r="I403" s="165"/>
      <c r="J403" s="177"/>
    </row>
    <row r="404" spans="1:10" s="166" customFormat="1" ht="21" customHeight="1">
      <c r="A404" s="165"/>
      <c r="B404" s="165"/>
      <c r="C404" s="181"/>
      <c r="D404" s="177"/>
      <c r="E404" s="165"/>
      <c r="F404" s="165"/>
      <c r="G404" s="165"/>
      <c r="H404" s="165"/>
      <c r="I404" s="165"/>
      <c r="J404" s="177"/>
    </row>
    <row r="405" spans="1:10" s="166" customFormat="1" ht="21" customHeight="1">
      <c r="A405" s="165"/>
      <c r="B405" s="165"/>
      <c r="C405" s="181"/>
      <c r="D405" s="177"/>
      <c r="E405" s="165"/>
      <c r="F405" s="165"/>
      <c r="G405" s="165"/>
      <c r="H405" s="165"/>
      <c r="I405" s="165"/>
      <c r="J405" s="177"/>
    </row>
    <row r="406" spans="1:10" s="166" customFormat="1" ht="21" customHeight="1">
      <c r="A406" s="165"/>
      <c r="B406" s="165"/>
      <c r="C406" s="181"/>
      <c r="D406" s="177"/>
      <c r="E406" s="165"/>
      <c r="F406" s="165"/>
      <c r="G406" s="165"/>
      <c r="H406" s="165"/>
      <c r="I406" s="165"/>
      <c r="J406" s="177"/>
    </row>
    <row r="407" spans="1:10" s="166" customFormat="1" ht="21" customHeight="1">
      <c r="A407" s="165"/>
      <c r="B407" s="165"/>
      <c r="C407" s="181"/>
      <c r="D407" s="177"/>
      <c r="E407" s="165"/>
      <c r="F407" s="165"/>
      <c r="G407" s="165"/>
      <c r="H407" s="165"/>
      <c r="I407" s="165"/>
      <c r="J407" s="177"/>
    </row>
    <row r="408" spans="1:10" s="166" customFormat="1" ht="21" customHeight="1">
      <c r="A408" s="165"/>
      <c r="B408" s="165"/>
      <c r="C408" s="181"/>
      <c r="D408" s="177"/>
      <c r="E408" s="165"/>
      <c r="F408" s="165"/>
      <c r="G408" s="165"/>
      <c r="H408" s="165"/>
      <c r="I408" s="165"/>
      <c r="J408" s="177"/>
    </row>
    <row r="409" spans="1:10" s="166" customFormat="1" ht="21" customHeight="1">
      <c r="A409" s="165"/>
      <c r="B409" s="165"/>
      <c r="C409" s="181"/>
      <c r="D409" s="177"/>
      <c r="E409" s="165"/>
      <c r="F409" s="165"/>
      <c r="G409" s="165"/>
      <c r="H409" s="165"/>
      <c r="I409" s="165"/>
      <c r="J409" s="177"/>
    </row>
    <row r="410" spans="1:10" s="166" customFormat="1" ht="21" customHeight="1">
      <c r="A410" s="165"/>
      <c r="B410" s="165"/>
      <c r="C410" s="181"/>
      <c r="D410" s="177"/>
      <c r="E410" s="165"/>
      <c r="F410" s="165"/>
      <c r="G410" s="165"/>
      <c r="H410" s="165"/>
      <c r="I410" s="165"/>
      <c r="J410" s="177"/>
    </row>
    <row r="411" spans="1:10" s="166" customFormat="1" ht="21" customHeight="1">
      <c r="A411" s="165"/>
      <c r="B411" s="165"/>
      <c r="C411" s="181"/>
      <c r="D411" s="177"/>
      <c r="E411" s="165"/>
      <c r="F411" s="165"/>
      <c r="G411" s="165"/>
      <c r="H411" s="165"/>
      <c r="I411" s="165"/>
      <c r="J411" s="177"/>
    </row>
    <row r="412" spans="1:10" s="166" customFormat="1" ht="21" customHeight="1">
      <c r="A412" s="165"/>
      <c r="B412" s="165"/>
      <c r="C412" s="181"/>
      <c r="D412" s="177"/>
      <c r="E412" s="165"/>
      <c r="F412" s="165"/>
      <c r="G412" s="165"/>
      <c r="H412" s="165"/>
      <c r="I412" s="165"/>
      <c r="J412" s="177"/>
    </row>
    <row r="413" spans="1:10" s="166" customFormat="1" ht="21" customHeight="1">
      <c r="A413" s="165"/>
      <c r="B413" s="165"/>
      <c r="C413" s="181"/>
      <c r="D413" s="177"/>
      <c r="E413" s="165"/>
      <c r="F413" s="165"/>
      <c r="G413" s="165"/>
      <c r="H413" s="165"/>
      <c r="I413" s="165"/>
      <c r="J413" s="177"/>
    </row>
    <row r="414" spans="1:10" s="166" customFormat="1" ht="21" customHeight="1">
      <c r="A414" s="165"/>
      <c r="B414" s="165"/>
      <c r="C414" s="181"/>
      <c r="D414" s="177"/>
      <c r="E414" s="165"/>
      <c r="F414" s="165"/>
      <c r="G414" s="165"/>
      <c r="H414" s="165"/>
      <c r="I414" s="165"/>
      <c r="J414" s="177"/>
    </row>
    <row r="415" spans="1:10" s="166" customFormat="1" ht="21" customHeight="1">
      <c r="A415" s="165"/>
      <c r="B415" s="165"/>
      <c r="C415" s="181"/>
      <c r="D415" s="177"/>
      <c r="E415" s="165"/>
      <c r="F415" s="165"/>
      <c r="G415" s="165"/>
      <c r="H415" s="165"/>
      <c r="I415" s="165"/>
      <c r="J415" s="177"/>
    </row>
    <row r="416" spans="1:10" s="166" customFormat="1" ht="21" customHeight="1">
      <c r="A416" s="165"/>
      <c r="B416" s="165"/>
      <c r="C416" s="181"/>
      <c r="D416" s="177"/>
      <c r="E416" s="165"/>
      <c r="F416" s="165"/>
      <c r="G416" s="165"/>
      <c r="H416" s="165"/>
      <c r="I416" s="165"/>
      <c r="J416" s="177"/>
    </row>
    <row r="417" spans="1:10" s="166" customFormat="1" ht="21" customHeight="1">
      <c r="A417" s="165"/>
      <c r="B417" s="165"/>
      <c r="C417" s="181"/>
      <c r="D417" s="177"/>
      <c r="E417" s="165"/>
      <c r="F417" s="165"/>
      <c r="G417" s="165"/>
      <c r="H417" s="165"/>
      <c r="I417" s="165"/>
      <c r="J417" s="177"/>
    </row>
    <row r="418" spans="1:10" s="166" customFormat="1" ht="21" customHeight="1">
      <c r="A418" s="165"/>
      <c r="B418" s="165"/>
      <c r="C418" s="181"/>
      <c r="D418" s="177"/>
      <c r="E418" s="165"/>
      <c r="F418" s="165"/>
      <c r="G418" s="165"/>
      <c r="H418" s="165"/>
      <c r="I418" s="165"/>
      <c r="J418" s="177"/>
    </row>
    <row r="419" spans="1:10" s="166" customFormat="1" ht="21" customHeight="1">
      <c r="A419" s="165"/>
      <c r="B419" s="165"/>
      <c r="C419" s="181"/>
      <c r="D419" s="177"/>
      <c r="E419" s="165"/>
      <c r="F419" s="165"/>
      <c r="G419" s="165"/>
      <c r="H419" s="165"/>
      <c r="I419" s="165"/>
      <c r="J419" s="177"/>
    </row>
    <row r="420" spans="1:10" s="166" customFormat="1" ht="21" customHeight="1">
      <c r="A420" s="165"/>
      <c r="B420" s="165"/>
      <c r="C420" s="181"/>
      <c r="D420" s="177"/>
      <c r="E420" s="165"/>
      <c r="F420" s="165"/>
      <c r="G420" s="165"/>
      <c r="H420" s="165"/>
      <c r="I420" s="165"/>
      <c r="J420" s="177"/>
    </row>
    <row r="421" spans="1:10" s="166" customFormat="1" ht="21" customHeight="1">
      <c r="A421" s="165"/>
      <c r="B421" s="165"/>
      <c r="C421" s="181"/>
      <c r="D421" s="177"/>
      <c r="E421" s="165"/>
      <c r="F421" s="165"/>
      <c r="G421" s="165"/>
      <c r="H421" s="165"/>
      <c r="I421" s="165"/>
      <c r="J421" s="177"/>
    </row>
    <row r="422" spans="1:10" s="166" customFormat="1" ht="21" customHeight="1">
      <c r="A422" s="165"/>
      <c r="B422" s="165"/>
      <c r="C422" s="181"/>
      <c r="D422" s="177"/>
      <c r="E422" s="165"/>
      <c r="F422" s="165"/>
      <c r="G422" s="165"/>
      <c r="H422" s="165"/>
      <c r="I422" s="165"/>
      <c r="J422" s="177"/>
    </row>
    <row r="423" spans="1:10" s="167" customFormat="1" ht="21" customHeight="1">
      <c r="A423" s="165"/>
      <c r="B423" s="165"/>
      <c r="C423" s="181"/>
      <c r="D423" s="177"/>
      <c r="E423" s="165"/>
      <c r="F423" s="165"/>
      <c r="G423" s="165"/>
      <c r="H423" s="165"/>
      <c r="I423" s="165"/>
      <c r="J423" s="177"/>
    </row>
    <row r="424" spans="1:10" s="167" customFormat="1" ht="21" customHeight="1">
      <c r="A424" s="165"/>
      <c r="B424" s="165"/>
      <c r="C424" s="181"/>
      <c r="D424" s="177"/>
      <c r="E424" s="165"/>
      <c r="F424" s="165"/>
      <c r="G424" s="165"/>
      <c r="H424" s="165"/>
      <c r="I424" s="165"/>
      <c r="J424" s="177"/>
    </row>
    <row r="425" spans="1:10" s="166" customFormat="1" ht="21" customHeight="1">
      <c r="A425" s="165"/>
      <c r="B425" s="165"/>
      <c r="C425" s="181"/>
      <c r="D425" s="177"/>
      <c r="E425" s="165"/>
      <c r="F425" s="165"/>
      <c r="G425" s="165"/>
      <c r="H425" s="165"/>
      <c r="I425" s="165"/>
      <c r="J425" s="177"/>
    </row>
    <row r="426" spans="1:10" s="166" customFormat="1" ht="21" customHeight="1">
      <c r="A426" s="165"/>
      <c r="B426" s="165"/>
      <c r="C426" s="181"/>
      <c r="D426" s="177"/>
      <c r="E426" s="165"/>
      <c r="F426" s="165"/>
      <c r="G426" s="165"/>
      <c r="H426" s="165"/>
      <c r="I426" s="165"/>
      <c r="J426" s="177"/>
    </row>
    <row r="427" spans="1:10" s="166" customFormat="1" ht="21" customHeight="1">
      <c r="A427" s="165"/>
      <c r="B427" s="165"/>
      <c r="C427" s="181"/>
      <c r="D427" s="177"/>
      <c r="E427" s="165"/>
      <c r="F427" s="165"/>
      <c r="G427" s="165"/>
      <c r="H427" s="165"/>
      <c r="I427" s="165"/>
      <c r="J427" s="177"/>
    </row>
    <row r="428" spans="1:10" s="166" customFormat="1" ht="21" customHeight="1">
      <c r="A428" s="165"/>
      <c r="B428" s="165"/>
      <c r="C428" s="181"/>
      <c r="D428" s="177"/>
      <c r="E428" s="165"/>
      <c r="F428" s="165"/>
      <c r="G428" s="165"/>
      <c r="H428" s="165"/>
      <c r="I428" s="165"/>
      <c r="J428" s="177"/>
    </row>
    <row r="429" spans="1:10" s="166" customFormat="1" ht="21" customHeight="1">
      <c r="A429" s="165"/>
      <c r="B429" s="165"/>
      <c r="C429" s="181"/>
      <c r="D429" s="177"/>
      <c r="E429" s="165"/>
      <c r="F429" s="165"/>
      <c r="G429" s="165"/>
      <c r="H429" s="165"/>
      <c r="I429" s="165"/>
      <c r="J429" s="177"/>
    </row>
    <row r="430" spans="1:10" s="166" customFormat="1" ht="21" customHeight="1">
      <c r="A430" s="165"/>
      <c r="B430" s="165"/>
      <c r="C430" s="181"/>
      <c r="D430" s="177"/>
      <c r="E430" s="165"/>
      <c r="F430" s="165"/>
      <c r="G430" s="165"/>
      <c r="H430" s="165"/>
      <c r="I430" s="165"/>
      <c r="J430" s="177"/>
    </row>
    <row r="431" spans="1:10" s="166" customFormat="1" ht="21" customHeight="1">
      <c r="A431" s="165"/>
      <c r="B431" s="165"/>
      <c r="C431" s="181"/>
      <c r="D431" s="177"/>
      <c r="E431" s="165"/>
      <c r="F431" s="165"/>
      <c r="G431" s="165"/>
      <c r="H431" s="165"/>
      <c r="I431" s="165"/>
      <c r="J431" s="177"/>
    </row>
    <row r="432" spans="1:10" s="166" customFormat="1" ht="21" customHeight="1">
      <c r="A432" s="165"/>
      <c r="B432" s="165"/>
      <c r="C432" s="181"/>
      <c r="D432" s="177"/>
      <c r="E432" s="165"/>
      <c r="F432" s="165"/>
      <c r="G432" s="165"/>
      <c r="H432" s="165"/>
      <c r="I432" s="165"/>
      <c r="J432" s="177"/>
    </row>
    <row r="433" spans="1:10" s="166" customFormat="1" ht="21" customHeight="1">
      <c r="A433" s="165"/>
      <c r="B433" s="165"/>
      <c r="C433" s="181"/>
      <c r="D433" s="177"/>
      <c r="E433" s="165"/>
      <c r="F433" s="165"/>
      <c r="G433" s="165"/>
      <c r="H433" s="165"/>
      <c r="I433" s="165"/>
      <c r="J433" s="177"/>
    </row>
    <row r="434" spans="1:10" s="166" customFormat="1" ht="21" customHeight="1">
      <c r="A434" s="165"/>
      <c r="B434" s="165"/>
      <c r="C434" s="181"/>
      <c r="D434" s="177"/>
      <c r="E434" s="165"/>
      <c r="F434" s="165"/>
      <c r="G434" s="165"/>
      <c r="H434" s="165"/>
      <c r="I434" s="165"/>
      <c r="J434" s="177"/>
    </row>
    <row r="435" spans="1:10" s="166" customFormat="1" ht="21" customHeight="1">
      <c r="A435" s="165"/>
      <c r="B435" s="165"/>
      <c r="C435" s="181"/>
      <c r="D435" s="177"/>
      <c r="E435" s="165"/>
      <c r="F435" s="165"/>
      <c r="G435" s="165"/>
      <c r="H435" s="165"/>
      <c r="I435" s="165"/>
      <c r="J435" s="177"/>
    </row>
    <row r="436" spans="1:10" s="166" customFormat="1" ht="21" customHeight="1">
      <c r="A436" s="165"/>
      <c r="B436" s="165"/>
      <c r="C436" s="181"/>
      <c r="D436" s="177"/>
      <c r="E436" s="165"/>
      <c r="F436" s="165"/>
      <c r="G436" s="165"/>
      <c r="H436" s="165"/>
      <c r="I436" s="165"/>
      <c r="J436" s="177"/>
    </row>
    <row r="437" spans="1:10" s="166" customFormat="1" ht="21" customHeight="1">
      <c r="A437" s="165"/>
      <c r="B437" s="165"/>
      <c r="C437" s="181"/>
      <c r="D437" s="177"/>
      <c r="E437" s="165"/>
      <c r="F437" s="165"/>
      <c r="G437" s="165"/>
      <c r="H437" s="165"/>
      <c r="I437" s="165"/>
      <c r="J437" s="177"/>
    </row>
    <row r="438" spans="1:10" s="166" customFormat="1" ht="21" customHeight="1">
      <c r="A438" s="165"/>
      <c r="B438" s="165"/>
      <c r="C438" s="181"/>
      <c r="D438" s="177"/>
      <c r="E438" s="165"/>
      <c r="F438" s="165"/>
      <c r="G438" s="165"/>
      <c r="H438" s="165"/>
      <c r="I438" s="165"/>
      <c r="J438" s="177"/>
    </row>
    <row r="439" spans="1:10" s="166" customFormat="1" ht="21" customHeight="1">
      <c r="A439" s="165"/>
      <c r="B439" s="165"/>
      <c r="C439" s="181"/>
      <c r="D439" s="177"/>
      <c r="E439" s="165"/>
      <c r="F439" s="165"/>
      <c r="G439" s="165"/>
      <c r="H439" s="165"/>
      <c r="I439" s="165"/>
      <c r="J439" s="177"/>
    </row>
    <row r="440" spans="1:10" s="166" customFormat="1" ht="21" customHeight="1">
      <c r="A440" s="165"/>
      <c r="B440" s="165"/>
      <c r="C440" s="181"/>
      <c r="D440" s="177"/>
      <c r="E440" s="165"/>
      <c r="F440" s="165"/>
      <c r="G440" s="165"/>
      <c r="H440" s="165"/>
      <c r="I440" s="165"/>
      <c r="J440" s="177"/>
    </row>
    <row r="441" spans="1:10" s="166" customFormat="1" ht="21" customHeight="1">
      <c r="A441" s="165"/>
      <c r="B441" s="165"/>
      <c r="C441" s="181"/>
      <c r="D441" s="177"/>
      <c r="E441" s="165"/>
      <c r="F441" s="165"/>
      <c r="G441" s="165"/>
      <c r="H441" s="165"/>
      <c r="I441" s="165"/>
      <c r="J441" s="177"/>
    </row>
    <row r="442" spans="1:10" s="166" customFormat="1" ht="21" customHeight="1">
      <c r="A442" s="165"/>
      <c r="B442" s="165"/>
      <c r="C442" s="181"/>
      <c r="D442" s="177"/>
      <c r="E442" s="165"/>
      <c r="F442" s="165"/>
      <c r="G442" s="165"/>
      <c r="H442" s="165"/>
      <c r="I442" s="165"/>
      <c r="J442" s="177"/>
    </row>
    <row r="443" spans="1:10" s="166" customFormat="1" ht="21" customHeight="1">
      <c r="A443" s="165"/>
      <c r="B443" s="165"/>
      <c r="C443" s="181"/>
      <c r="D443" s="177"/>
      <c r="E443" s="165"/>
      <c r="F443" s="165"/>
      <c r="G443" s="165"/>
      <c r="H443" s="165"/>
      <c r="I443" s="165"/>
      <c r="J443" s="177"/>
    </row>
    <row r="444" spans="1:10" s="166" customFormat="1" ht="21" customHeight="1">
      <c r="A444" s="165"/>
      <c r="B444" s="165"/>
      <c r="C444" s="181"/>
      <c r="D444" s="177"/>
      <c r="E444" s="165"/>
      <c r="F444" s="165"/>
      <c r="G444" s="165"/>
      <c r="H444" s="165"/>
      <c r="I444" s="165"/>
      <c r="J444" s="177"/>
    </row>
    <row r="445" spans="1:10" s="166" customFormat="1" ht="21" customHeight="1">
      <c r="A445" s="165"/>
      <c r="B445" s="165"/>
      <c r="C445" s="181"/>
      <c r="D445" s="177"/>
      <c r="E445" s="165"/>
      <c r="F445" s="165"/>
      <c r="G445" s="165"/>
      <c r="H445" s="165"/>
      <c r="I445" s="165"/>
      <c r="J445" s="177"/>
    </row>
    <row r="446" spans="1:10" s="166" customFormat="1" ht="21" customHeight="1">
      <c r="A446" s="165"/>
      <c r="B446" s="165"/>
      <c r="C446" s="181"/>
      <c r="D446" s="177"/>
      <c r="E446" s="165"/>
      <c r="F446" s="165"/>
      <c r="G446" s="165"/>
      <c r="H446" s="165"/>
      <c r="I446" s="165"/>
      <c r="J446" s="177"/>
    </row>
    <row r="447" spans="1:10" s="166" customFormat="1" ht="21" customHeight="1">
      <c r="A447" s="165"/>
      <c r="B447" s="165"/>
      <c r="C447" s="181"/>
      <c r="D447" s="177"/>
      <c r="E447" s="165"/>
      <c r="F447" s="165"/>
      <c r="G447" s="165"/>
      <c r="H447" s="165"/>
      <c r="I447" s="165"/>
      <c r="J447" s="177"/>
    </row>
    <row r="448" spans="1:10" s="166" customFormat="1" ht="21" customHeight="1">
      <c r="A448" s="165"/>
      <c r="B448" s="165"/>
      <c r="C448" s="181"/>
      <c r="D448" s="177"/>
      <c r="E448" s="165"/>
      <c r="F448" s="165"/>
      <c r="G448" s="165"/>
      <c r="H448" s="165"/>
      <c r="I448" s="165"/>
      <c r="J448" s="177"/>
    </row>
    <row r="449" spans="1:10" s="166" customFormat="1" ht="21" customHeight="1">
      <c r="A449" s="165"/>
      <c r="B449" s="165"/>
      <c r="C449" s="181"/>
      <c r="D449" s="177"/>
      <c r="E449" s="165"/>
      <c r="F449" s="165"/>
      <c r="G449" s="165"/>
      <c r="H449" s="165"/>
      <c r="I449" s="165"/>
      <c r="J449" s="177"/>
    </row>
    <row r="450" spans="1:10" s="166" customFormat="1" ht="21" customHeight="1">
      <c r="A450" s="165"/>
      <c r="B450" s="165"/>
      <c r="C450" s="181"/>
      <c r="D450" s="177"/>
      <c r="E450" s="165"/>
      <c r="F450" s="165"/>
      <c r="G450" s="165"/>
      <c r="H450" s="165"/>
      <c r="I450" s="165"/>
      <c r="J450" s="177"/>
    </row>
    <row r="451" spans="1:10" s="166" customFormat="1" ht="21" customHeight="1">
      <c r="A451" s="165"/>
      <c r="B451" s="165"/>
      <c r="C451" s="181"/>
      <c r="D451" s="177"/>
      <c r="E451" s="165"/>
      <c r="F451" s="165"/>
      <c r="G451" s="165"/>
      <c r="H451" s="165"/>
      <c r="I451" s="165"/>
      <c r="J451" s="177"/>
    </row>
    <row r="452" spans="1:10" s="166" customFormat="1" ht="21" customHeight="1">
      <c r="A452" s="165"/>
      <c r="B452" s="165"/>
      <c r="C452" s="181"/>
      <c r="D452" s="177"/>
      <c r="E452" s="165"/>
      <c r="F452" s="165"/>
      <c r="G452" s="165"/>
      <c r="H452" s="165"/>
      <c r="I452" s="165"/>
      <c r="J452" s="177"/>
    </row>
    <row r="453" spans="1:10" s="166" customFormat="1" ht="21" customHeight="1">
      <c r="A453" s="165"/>
      <c r="B453" s="165"/>
      <c r="C453" s="181"/>
      <c r="D453" s="177"/>
      <c r="E453" s="165"/>
      <c r="F453" s="165"/>
      <c r="G453" s="165"/>
      <c r="H453" s="165"/>
      <c r="I453" s="165"/>
      <c r="J453" s="177"/>
    </row>
    <row r="454" spans="1:10" s="166" customFormat="1" ht="21" customHeight="1">
      <c r="A454" s="165"/>
      <c r="B454" s="165"/>
      <c r="C454" s="181"/>
      <c r="D454" s="177"/>
      <c r="E454" s="165"/>
      <c r="F454" s="165"/>
      <c r="G454" s="165"/>
      <c r="H454" s="165"/>
      <c r="I454" s="165"/>
      <c r="J454" s="177"/>
    </row>
    <row r="455" spans="1:10" s="166" customFormat="1" ht="21" customHeight="1">
      <c r="A455" s="165"/>
      <c r="B455" s="165"/>
      <c r="C455" s="181"/>
      <c r="D455" s="177"/>
      <c r="E455" s="165"/>
      <c r="F455" s="165"/>
      <c r="G455" s="165"/>
      <c r="H455" s="165"/>
      <c r="I455" s="165"/>
      <c r="J455" s="177"/>
    </row>
    <row r="456" spans="1:10" s="166" customFormat="1" ht="21" customHeight="1">
      <c r="A456" s="165"/>
      <c r="B456" s="165"/>
      <c r="C456" s="181"/>
      <c r="D456" s="177"/>
      <c r="E456" s="165"/>
      <c r="F456" s="165"/>
      <c r="G456" s="165"/>
      <c r="H456" s="165"/>
      <c r="I456" s="165"/>
      <c r="J456" s="177"/>
    </row>
    <row r="457" spans="1:10" s="166" customFormat="1" ht="21" customHeight="1">
      <c r="A457" s="165"/>
      <c r="B457" s="165"/>
      <c r="C457" s="181"/>
      <c r="D457" s="177"/>
      <c r="E457" s="165"/>
      <c r="F457" s="165"/>
      <c r="G457" s="165"/>
      <c r="H457" s="165"/>
      <c r="I457" s="165"/>
      <c r="J457" s="177"/>
    </row>
    <row r="458" spans="1:10" s="166" customFormat="1" ht="21" customHeight="1">
      <c r="A458" s="165"/>
      <c r="B458" s="165"/>
      <c r="C458" s="181"/>
      <c r="D458" s="177"/>
      <c r="E458" s="165"/>
      <c r="F458" s="165"/>
      <c r="G458" s="165"/>
      <c r="H458" s="165"/>
      <c r="I458" s="165"/>
      <c r="J458" s="177"/>
    </row>
    <row r="459" spans="1:10" s="166" customFormat="1" ht="21" customHeight="1">
      <c r="A459" s="165"/>
      <c r="B459" s="165"/>
      <c r="C459" s="181"/>
      <c r="D459" s="177"/>
      <c r="E459" s="165"/>
      <c r="F459" s="165"/>
      <c r="G459" s="165"/>
      <c r="H459" s="165"/>
      <c r="I459" s="165"/>
      <c r="J459" s="177"/>
    </row>
    <row r="460" spans="1:10" s="166" customFormat="1" ht="21" customHeight="1">
      <c r="A460" s="165"/>
      <c r="B460" s="165"/>
      <c r="C460" s="181"/>
      <c r="D460" s="177"/>
      <c r="E460" s="165"/>
      <c r="F460" s="165"/>
      <c r="G460" s="165"/>
      <c r="H460" s="165"/>
      <c r="I460" s="165"/>
      <c r="J460" s="177"/>
    </row>
    <row r="461" spans="1:10" s="166" customFormat="1" ht="21" customHeight="1">
      <c r="A461" s="165"/>
      <c r="B461" s="165"/>
      <c r="C461" s="181"/>
      <c r="D461" s="177"/>
      <c r="E461" s="165"/>
      <c r="F461" s="165"/>
      <c r="G461" s="165"/>
      <c r="H461" s="165"/>
      <c r="I461" s="165"/>
      <c r="J461" s="177"/>
    </row>
    <row r="462" spans="1:10" s="166" customFormat="1" ht="21" customHeight="1">
      <c r="A462" s="165"/>
      <c r="B462" s="165"/>
      <c r="C462" s="181"/>
      <c r="D462" s="177"/>
      <c r="E462" s="165"/>
      <c r="F462" s="165"/>
      <c r="G462" s="165"/>
      <c r="H462" s="165"/>
      <c r="I462" s="165"/>
      <c r="J462" s="177"/>
    </row>
    <row r="463" spans="1:10" s="166" customFormat="1" ht="21" customHeight="1">
      <c r="A463" s="165"/>
      <c r="B463" s="165"/>
      <c r="C463" s="181"/>
      <c r="D463" s="177"/>
      <c r="E463" s="165"/>
      <c r="F463" s="165"/>
      <c r="G463" s="165"/>
      <c r="H463" s="165"/>
      <c r="I463" s="165"/>
      <c r="J463" s="177"/>
    </row>
    <row r="464" spans="1:10" s="167" customFormat="1" ht="21" customHeight="1">
      <c r="A464" s="165"/>
      <c r="B464" s="165"/>
      <c r="C464" s="181"/>
      <c r="D464" s="177"/>
      <c r="E464" s="165"/>
      <c r="F464" s="165"/>
      <c r="G464" s="165"/>
      <c r="H464" s="165"/>
      <c r="I464" s="165"/>
      <c r="J464" s="177"/>
    </row>
    <row r="465" spans="1:10" s="167" customFormat="1" ht="21" customHeight="1">
      <c r="A465" s="165"/>
      <c r="B465" s="165"/>
      <c r="C465" s="181"/>
      <c r="D465" s="177"/>
      <c r="E465" s="165"/>
      <c r="F465" s="165"/>
      <c r="G465" s="165"/>
      <c r="H465" s="165"/>
      <c r="I465" s="165"/>
      <c r="J465" s="177"/>
    </row>
    <row r="466" spans="1:10" s="167" customFormat="1" ht="21" customHeight="1">
      <c r="A466" s="165"/>
      <c r="B466" s="165"/>
      <c r="C466" s="181"/>
      <c r="D466" s="177"/>
      <c r="E466" s="165"/>
      <c r="F466" s="165"/>
      <c r="G466" s="165"/>
      <c r="H466" s="165"/>
      <c r="I466" s="165"/>
      <c r="J466" s="177"/>
    </row>
    <row r="467" spans="1:10" s="167" customFormat="1" ht="21" customHeight="1">
      <c r="A467" s="165"/>
      <c r="B467" s="165"/>
      <c r="C467" s="181"/>
      <c r="D467" s="177"/>
      <c r="E467" s="165"/>
      <c r="F467" s="165"/>
      <c r="G467" s="165"/>
      <c r="H467" s="165"/>
      <c r="I467" s="165"/>
      <c r="J467" s="177"/>
    </row>
    <row r="468" spans="1:10" s="167" customFormat="1" ht="21" customHeight="1">
      <c r="A468" s="165"/>
      <c r="B468" s="165"/>
      <c r="C468" s="181"/>
      <c r="D468" s="177"/>
      <c r="E468" s="165"/>
      <c r="F468" s="165"/>
      <c r="G468" s="165"/>
      <c r="H468" s="165"/>
      <c r="I468" s="165"/>
      <c r="J468" s="177"/>
    </row>
    <row r="469" spans="1:10" s="167" customFormat="1" ht="21" customHeight="1">
      <c r="A469" s="165"/>
      <c r="B469" s="165"/>
      <c r="C469" s="181"/>
      <c r="D469" s="177"/>
      <c r="E469" s="165"/>
      <c r="F469" s="165"/>
      <c r="G469" s="165"/>
      <c r="H469" s="165"/>
      <c r="I469" s="165"/>
      <c r="J469" s="177"/>
    </row>
    <row r="470" spans="1:10" s="167" customFormat="1" ht="21" customHeight="1">
      <c r="A470" s="165"/>
      <c r="B470" s="165"/>
      <c r="C470" s="181"/>
      <c r="D470" s="177"/>
      <c r="E470" s="165"/>
      <c r="F470" s="165"/>
      <c r="G470" s="165"/>
      <c r="H470" s="165"/>
      <c r="I470" s="165"/>
      <c r="J470" s="177"/>
    </row>
    <row r="471" spans="1:10" s="167" customFormat="1" ht="21" customHeight="1">
      <c r="A471" s="165"/>
      <c r="B471" s="165"/>
      <c r="C471" s="181"/>
      <c r="D471" s="177"/>
      <c r="E471" s="165"/>
      <c r="F471" s="165"/>
      <c r="G471" s="165"/>
      <c r="H471" s="165"/>
      <c r="I471" s="165"/>
      <c r="J471" s="177"/>
    </row>
    <row r="472" spans="1:10" s="167" customFormat="1" ht="21" customHeight="1">
      <c r="A472" s="165"/>
      <c r="B472" s="165"/>
      <c r="C472" s="181"/>
      <c r="D472" s="177"/>
      <c r="E472" s="165"/>
      <c r="F472" s="165"/>
      <c r="G472" s="165"/>
      <c r="H472" s="165"/>
      <c r="I472" s="165"/>
      <c r="J472" s="177"/>
    </row>
    <row r="473" spans="1:10" s="167" customFormat="1" ht="21" customHeight="1">
      <c r="A473" s="165"/>
      <c r="B473" s="165"/>
      <c r="C473" s="181"/>
      <c r="D473" s="177"/>
      <c r="E473" s="165"/>
      <c r="F473" s="165"/>
      <c r="G473" s="165"/>
      <c r="H473" s="165"/>
      <c r="I473" s="165"/>
      <c r="J473" s="177"/>
    </row>
    <row r="474" spans="1:10" s="167" customFormat="1" ht="21" customHeight="1">
      <c r="A474" s="165"/>
      <c r="B474" s="165"/>
      <c r="C474" s="181"/>
      <c r="D474" s="177"/>
      <c r="E474" s="165"/>
      <c r="F474" s="165"/>
      <c r="G474" s="165"/>
      <c r="H474" s="165"/>
      <c r="I474" s="165"/>
      <c r="J474" s="177"/>
    </row>
    <row r="475" spans="1:10" s="167" customFormat="1" ht="21" customHeight="1">
      <c r="A475" s="165"/>
      <c r="B475" s="165"/>
      <c r="C475" s="181"/>
      <c r="D475" s="177"/>
      <c r="E475" s="165"/>
      <c r="F475" s="165"/>
      <c r="G475" s="165"/>
      <c r="H475" s="165"/>
      <c r="I475" s="165"/>
      <c r="J475" s="177"/>
    </row>
    <row r="476" spans="1:10" s="167" customFormat="1" ht="21" customHeight="1">
      <c r="A476" s="165"/>
      <c r="B476" s="165"/>
      <c r="C476" s="181"/>
      <c r="D476" s="177"/>
      <c r="E476" s="165"/>
      <c r="F476" s="165"/>
      <c r="G476" s="165"/>
      <c r="H476" s="165"/>
      <c r="I476" s="165"/>
      <c r="J476" s="177"/>
    </row>
    <row r="477" spans="1:10" s="167" customFormat="1" ht="21" customHeight="1">
      <c r="A477" s="165"/>
      <c r="B477" s="165"/>
      <c r="C477" s="181"/>
      <c r="D477" s="177"/>
      <c r="E477" s="165"/>
      <c r="F477" s="165"/>
      <c r="G477" s="165"/>
      <c r="H477" s="165"/>
      <c r="I477" s="165"/>
      <c r="J477" s="177"/>
    </row>
    <row r="478" spans="1:10" s="166" customFormat="1" ht="21" customHeight="1">
      <c r="A478" s="165"/>
      <c r="B478" s="165"/>
      <c r="C478" s="181"/>
      <c r="D478" s="177"/>
      <c r="E478" s="165"/>
      <c r="F478" s="165"/>
      <c r="G478" s="165"/>
      <c r="H478" s="165"/>
      <c r="I478" s="165"/>
      <c r="J478" s="177"/>
    </row>
    <row r="479" spans="1:10" s="166" customFormat="1" ht="21" customHeight="1">
      <c r="A479" s="165"/>
      <c r="B479" s="165"/>
      <c r="C479" s="181"/>
      <c r="D479" s="177"/>
      <c r="E479" s="165"/>
      <c r="F479" s="165"/>
      <c r="G479" s="165"/>
      <c r="H479" s="165"/>
      <c r="I479" s="165"/>
      <c r="J479" s="177"/>
    </row>
    <row r="480" spans="1:10" s="166" customFormat="1" ht="21" customHeight="1">
      <c r="A480" s="165"/>
      <c r="B480" s="165"/>
      <c r="C480" s="181"/>
      <c r="D480" s="177"/>
      <c r="E480" s="165"/>
      <c r="F480" s="165"/>
      <c r="G480" s="165"/>
      <c r="H480" s="165"/>
      <c r="I480" s="165"/>
      <c r="J480" s="177"/>
    </row>
    <row r="481" spans="1:10" s="166" customFormat="1" ht="21" customHeight="1">
      <c r="A481" s="165"/>
      <c r="B481" s="165"/>
      <c r="C481" s="181"/>
      <c r="D481" s="177"/>
      <c r="E481" s="165"/>
      <c r="F481" s="165"/>
      <c r="G481" s="165"/>
      <c r="H481" s="165"/>
      <c r="I481" s="165"/>
      <c r="J481" s="177"/>
    </row>
    <row r="482" spans="1:10" s="166" customFormat="1" ht="21" customHeight="1">
      <c r="A482" s="165"/>
      <c r="B482" s="165"/>
      <c r="C482" s="181"/>
      <c r="D482" s="177"/>
      <c r="E482" s="165"/>
      <c r="F482" s="165"/>
      <c r="G482" s="165"/>
      <c r="H482" s="165"/>
      <c r="I482" s="165"/>
      <c r="J482" s="177"/>
    </row>
    <row r="483" spans="1:10" s="166" customFormat="1" ht="21" customHeight="1">
      <c r="A483" s="165"/>
      <c r="B483" s="165"/>
      <c r="C483" s="181"/>
      <c r="D483" s="177"/>
      <c r="E483" s="165"/>
      <c r="F483" s="165"/>
      <c r="G483" s="165"/>
      <c r="H483" s="165"/>
      <c r="I483" s="165"/>
      <c r="J483" s="177"/>
    </row>
    <row r="484" spans="1:10" s="166" customFormat="1" ht="21" customHeight="1">
      <c r="A484" s="165"/>
      <c r="B484" s="165"/>
      <c r="C484" s="181"/>
      <c r="D484" s="177"/>
      <c r="E484" s="165"/>
      <c r="F484" s="165"/>
      <c r="G484" s="165"/>
      <c r="H484" s="165"/>
      <c r="I484" s="165"/>
      <c r="J484" s="177"/>
    </row>
    <row r="485" spans="1:10" s="166" customFormat="1" ht="21" customHeight="1">
      <c r="A485" s="165"/>
      <c r="B485" s="165"/>
      <c r="C485" s="181"/>
      <c r="D485" s="177"/>
      <c r="E485" s="165"/>
      <c r="F485" s="165"/>
      <c r="G485" s="165"/>
      <c r="H485" s="165"/>
      <c r="I485" s="165"/>
      <c r="J485" s="177"/>
    </row>
    <row r="486" spans="1:10" s="166" customFormat="1" ht="21" customHeight="1">
      <c r="A486" s="165"/>
      <c r="B486" s="165"/>
      <c r="C486" s="181"/>
      <c r="D486" s="177"/>
      <c r="E486" s="165"/>
      <c r="F486" s="165"/>
      <c r="G486" s="165"/>
      <c r="H486" s="165"/>
      <c r="I486" s="165"/>
      <c r="J486" s="177"/>
    </row>
    <row r="487" spans="1:10" s="166" customFormat="1" ht="21" customHeight="1">
      <c r="A487" s="165"/>
      <c r="B487" s="165"/>
      <c r="C487" s="181"/>
      <c r="D487" s="177"/>
      <c r="E487" s="165"/>
      <c r="F487" s="165"/>
      <c r="G487" s="165"/>
      <c r="H487" s="165"/>
      <c r="I487" s="165"/>
      <c r="J487" s="177"/>
    </row>
    <row r="488" spans="1:10" s="166" customFormat="1" ht="21" customHeight="1">
      <c r="A488" s="165"/>
      <c r="B488" s="165"/>
      <c r="C488" s="181"/>
      <c r="D488" s="177"/>
      <c r="E488" s="165"/>
      <c r="F488" s="165"/>
      <c r="G488" s="165"/>
      <c r="H488" s="165"/>
      <c r="I488" s="165"/>
      <c r="J488" s="177"/>
    </row>
    <row r="489" spans="1:10" s="166" customFormat="1" ht="21" customHeight="1">
      <c r="A489" s="165"/>
      <c r="B489" s="165"/>
      <c r="C489" s="181"/>
      <c r="D489" s="177"/>
      <c r="E489" s="165"/>
      <c r="F489" s="165"/>
      <c r="G489" s="165"/>
      <c r="H489" s="165"/>
      <c r="I489" s="165"/>
      <c r="J489" s="177"/>
    </row>
    <row r="490" spans="1:10" s="166" customFormat="1" ht="21" customHeight="1">
      <c r="A490" s="165"/>
      <c r="B490" s="165"/>
      <c r="C490" s="181"/>
      <c r="D490" s="177"/>
      <c r="E490" s="165"/>
      <c r="F490" s="165"/>
      <c r="G490" s="165"/>
      <c r="H490" s="165"/>
      <c r="I490" s="165"/>
      <c r="J490" s="177"/>
    </row>
    <row r="491" spans="1:10" s="166" customFormat="1" ht="21" customHeight="1">
      <c r="A491" s="165"/>
      <c r="B491" s="165"/>
      <c r="C491" s="181"/>
      <c r="D491" s="177"/>
      <c r="E491" s="165"/>
      <c r="F491" s="165"/>
      <c r="G491" s="165"/>
      <c r="H491" s="165"/>
      <c r="I491" s="165"/>
      <c r="J491" s="177"/>
    </row>
    <row r="492" spans="1:10" s="166" customFormat="1" ht="21" customHeight="1">
      <c r="A492" s="165"/>
      <c r="B492" s="165"/>
      <c r="C492" s="181"/>
      <c r="D492" s="177"/>
      <c r="E492" s="165"/>
      <c r="F492" s="165"/>
      <c r="G492" s="165"/>
      <c r="H492" s="165"/>
      <c r="I492" s="165"/>
      <c r="J492" s="177"/>
    </row>
    <row r="493" spans="1:10" s="166" customFormat="1" ht="21" customHeight="1">
      <c r="A493" s="165"/>
      <c r="B493" s="165"/>
      <c r="C493" s="181"/>
      <c r="D493" s="177"/>
      <c r="E493" s="165"/>
      <c r="F493" s="165"/>
      <c r="G493" s="165"/>
      <c r="H493" s="165"/>
      <c r="I493" s="165"/>
      <c r="J493" s="177"/>
    </row>
    <row r="494" spans="1:10" s="166" customFormat="1" ht="21" customHeight="1">
      <c r="A494" s="165"/>
      <c r="B494" s="165"/>
      <c r="C494" s="181"/>
      <c r="D494" s="177"/>
      <c r="E494" s="165"/>
      <c r="F494" s="165"/>
      <c r="G494" s="165"/>
      <c r="H494" s="165"/>
      <c r="I494" s="165"/>
      <c r="J494" s="177"/>
    </row>
    <row r="495" spans="1:10" s="166" customFormat="1" ht="21" customHeight="1">
      <c r="A495" s="165"/>
      <c r="B495" s="165"/>
      <c r="C495" s="181"/>
      <c r="D495" s="177"/>
      <c r="E495" s="165"/>
      <c r="F495" s="165"/>
      <c r="G495" s="165"/>
      <c r="H495" s="165"/>
      <c r="I495" s="165"/>
      <c r="J495" s="177"/>
    </row>
    <row r="496" spans="1:10" s="166" customFormat="1" ht="21" customHeight="1">
      <c r="A496" s="165"/>
      <c r="B496" s="165"/>
      <c r="C496" s="181"/>
      <c r="D496" s="177"/>
      <c r="E496" s="165"/>
      <c r="F496" s="165"/>
      <c r="G496" s="165"/>
      <c r="H496" s="165"/>
      <c r="I496" s="165"/>
      <c r="J496" s="177"/>
    </row>
    <row r="497" spans="1:10" s="166" customFormat="1" ht="21" customHeight="1">
      <c r="A497" s="165"/>
      <c r="B497" s="165"/>
      <c r="C497" s="181"/>
      <c r="D497" s="177"/>
      <c r="E497" s="165"/>
      <c r="F497" s="165"/>
      <c r="G497" s="165"/>
      <c r="H497" s="165"/>
      <c r="I497" s="165"/>
      <c r="J497" s="177"/>
    </row>
    <row r="498" spans="1:10" s="166" customFormat="1" ht="21" customHeight="1">
      <c r="A498" s="165"/>
      <c r="B498" s="165"/>
      <c r="C498" s="181"/>
      <c r="D498" s="177"/>
      <c r="E498" s="165"/>
      <c r="F498" s="165"/>
      <c r="G498" s="165"/>
      <c r="H498" s="165"/>
      <c r="I498" s="165"/>
      <c r="J498" s="177"/>
    </row>
    <row r="499" spans="1:10" s="166" customFormat="1" ht="21" customHeight="1">
      <c r="A499" s="165"/>
      <c r="B499" s="165"/>
      <c r="C499" s="181"/>
      <c r="D499" s="177"/>
      <c r="E499" s="165"/>
      <c r="F499" s="165"/>
      <c r="G499" s="165"/>
      <c r="H499" s="165"/>
      <c r="I499" s="165"/>
      <c r="J499" s="177"/>
    </row>
    <row r="500" spans="1:10" s="166" customFormat="1" ht="21" customHeight="1">
      <c r="A500" s="165"/>
      <c r="B500" s="165"/>
      <c r="C500" s="181"/>
      <c r="D500" s="177"/>
      <c r="E500" s="165"/>
      <c r="F500" s="165"/>
      <c r="G500" s="165"/>
      <c r="H500" s="165"/>
      <c r="I500" s="165"/>
      <c r="J500" s="177"/>
    </row>
    <row r="501" spans="1:10" s="166" customFormat="1" ht="21" customHeight="1">
      <c r="A501" s="165"/>
      <c r="B501" s="165"/>
      <c r="C501" s="181"/>
      <c r="D501" s="177"/>
      <c r="E501" s="165"/>
      <c r="F501" s="165"/>
      <c r="G501" s="165"/>
      <c r="H501" s="165"/>
      <c r="I501" s="165"/>
      <c r="J501" s="177"/>
    </row>
    <row r="502" spans="1:10" s="166" customFormat="1" ht="21" customHeight="1">
      <c r="A502" s="165"/>
      <c r="B502" s="165"/>
      <c r="C502" s="181"/>
      <c r="D502" s="177"/>
      <c r="E502" s="165"/>
      <c r="F502" s="165"/>
      <c r="G502" s="165"/>
      <c r="H502" s="165"/>
      <c r="I502" s="165"/>
      <c r="J502" s="177"/>
    </row>
    <row r="503" spans="1:10" s="166" customFormat="1" ht="21" customHeight="1">
      <c r="A503" s="165"/>
      <c r="B503" s="165"/>
      <c r="C503" s="181"/>
      <c r="D503" s="177"/>
      <c r="E503" s="165"/>
      <c r="F503" s="165"/>
      <c r="G503" s="165"/>
      <c r="H503" s="165"/>
      <c r="I503" s="165"/>
      <c r="J503" s="177"/>
    </row>
    <row r="504" spans="1:10" s="166" customFormat="1" ht="21" customHeight="1">
      <c r="A504" s="165"/>
      <c r="B504" s="165"/>
      <c r="C504" s="181"/>
      <c r="D504" s="177"/>
      <c r="E504" s="165"/>
      <c r="F504" s="165"/>
      <c r="G504" s="165"/>
      <c r="H504" s="165"/>
      <c r="I504" s="165"/>
      <c r="J504" s="177"/>
    </row>
    <row r="505" spans="1:10" s="166" customFormat="1" ht="21" customHeight="1">
      <c r="A505" s="165"/>
      <c r="B505" s="165"/>
      <c r="C505" s="181"/>
      <c r="D505" s="177"/>
      <c r="E505" s="165"/>
      <c r="F505" s="165"/>
      <c r="G505" s="165"/>
      <c r="H505" s="165"/>
      <c r="I505" s="165"/>
      <c r="J505" s="177"/>
    </row>
    <row r="506" spans="1:10" s="166" customFormat="1" ht="21" customHeight="1">
      <c r="A506" s="165"/>
      <c r="B506" s="165"/>
      <c r="C506" s="181"/>
      <c r="D506" s="177"/>
      <c r="E506" s="165"/>
      <c r="F506" s="165"/>
      <c r="G506" s="165"/>
      <c r="H506" s="165"/>
      <c r="I506" s="165"/>
      <c r="J506" s="177"/>
    </row>
    <row r="507" spans="1:10" s="166" customFormat="1" ht="21" customHeight="1">
      <c r="A507" s="165"/>
      <c r="B507" s="165"/>
      <c r="C507" s="181"/>
      <c r="D507" s="177"/>
      <c r="E507" s="165"/>
      <c r="F507" s="165"/>
      <c r="G507" s="165"/>
      <c r="H507" s="165"/>
      <c r="I507" s="165"/>
      <c r="J507" s="177"/>
    </row>
    <row r="508" spans="1:10" s="166" customFormat="1" ht="21" customHeight="1">
      <c r="A508" s="165"/>
      <c r="B508" s="165"/>
      <c r="C508" s="181"/>
      <c r="D508" s="177"/>
      <c r="E508" s="165"/>
      <c r="F508" s="165"/>
      <c r="G508" s="165"/>
      <c r="H508" s="165"/>
      <c r="I508" s="165"/>
      <c r="J508" s="177"/>
    </row>
    <row r="509" spans="1:10" s="166" customFormat="1" ht="21" customHeight="1">
      <c r="A509" s="165"/>
      <c r="B509" s="165"/>
      <c r="C509" s="181"/>
      <c r="D509" s="177"/>
      <c r="E509" s="165"/>
      <c r="F509" s="165"/>
      <c r="G509" s="165"/>
      <c r="H509" s="165"/>
      <c r="I509" s="165"/>
      <c r="J509" s="177"/>
    </row>
    <row r="510" spans="1:10" s="166" customFormat="1" ht="21" customHeight="1">
      <c r="A510" s="165"/>
      <c r="B510" s="165"/>
      <c r="C510" s="181"/>
      <c r="D510" s="177"/>
      <c r="E510" s="165"/>
      <c r="F510" s="165"/>
      <c r="G510" s="165"/>
      <c r="H510" s="165"/>
      <c r="I510" s="165"/>
      <c r="J510" s="177"/>
    </row>
    <row r="511" spans="1:10" s="166" customFormat="1" ht="21" customHeight="1">
      <c r="A511" s="165"/>
      <c r="B511" s="165"/>
      <c r="C511" s="181"/>
      <c r="D511" s="177"/>
      <c r="E511" s="165"/>
      <c r="F511" s="165"/>
      <c r="G511" s="165"/>
      <c r="H511" s="165"/>
      <c r="I511" s="165"/>
      <c r="J511" s="177"/>
    </row>
    <row r="512" spans="1:10" s="166" customFormat="1" ht="21" customHeight="1">
      <c r="A512" s="165"/>
      <c r="B512" s="165"/>
      <c r="C512" s="181"/>
      <c r="D512" s="177"/>
      <c r="E512" s="165"/>
      <c r="F512" s="165"/>
      <c r="G512" s="165"/>
      <c r="H512" s="165"/>
      <c r="I512" s="165"/>
      <c r="J512" s="177"/>
    </row>
    <row r="513" spans="1:10" s="166" customFormat="1" ht="21" customHeight="1">
      <c r="A513" s="165"/>
      <c r="B513" s="165"/>
      <c r="C513" s="181"/>
      <c r="D513" s="177"/>
      <c r="E513" s="165"/>
      <c r="F513" s="165"/>
      <c r="G513" s="165"/>
      <c r="H513" s="165"/>
      <c r="I513" s="165"/>
      <c r="J513" s="177"/>
    </row>
    <row r="514" spans="1:10" s="166" customFormat="1" ht="21" customHeight="1">
      <c r="A514" s="165"/>
      <c r="B514" s="165"/>
      <c r="C514" s="181"/>
      <c r="D514" s="177"/>
      <c r="E514" s="165"/>
      <c r="F514" s="165"/>
      <c r="G514" s="165"/>
      <c r="H514" s="165"/>
      <c r="I514" s="165"/>
      <c r="J514" s="177"/>
    </row>
    <row r="515" spans="1:10" s="166" customFormat="1" ht="21" customHeight="1">
      <c r="A515" s="165"/>
      <c r="B515" s="165"/>
      <c r="C515" s="181"/>
      <c r="D515" s="177"/>
      <c r="E515" s="165"/>
      <c r="F515" s="165"/>
      <c r="G515" s="165"/>
      <c r="H515" s="165"/>
      <c r="I515" s="165"/>
      <c r="J515" s="177"/>
    </row>
    <row r="516" spans="1:10" s="166" customFormat="1" ht="21" customHeight="1">
      <c r="A516" s="165"/>
      <c r="B516" s="165"/>
      <c r="C516" s="181"/>
      <c r="D516" s="177"/>
      <c r="E516" s="165"/>
      <c r="F516" s="165"/>
      <c r="G516" s="165"/>
      <c r="H516" s="165"/>
      <c r="I516" s="165"/>
      <c r="J516" s="177"/>
    </row>
    <row r="517" spans="1:10" s="166" customFormat="1" ht="21" customHeight="1">
      <c r="A517" s="165"/>
      <c r="B517" s="165"/>
      <c r="C517" s="181"/>
      <c r="D517" s="177"/>
      <c r="E517" s="165"/>
      <c r="F517" s="165"/>
      <c r="G517" s="165"/>
      <c r="H517" s="165"/>
      <c r="I517" s="165"/>
      <c r="J517" s="177"/>
    </row>
    <row r="518" spans="1:10" s="166" customFormat="1" ht="21" customHeight="1">
      <c r="A518" s="165"/>
      <c r="B518" s="165"/>
      <c r="C518" s="181"/>
      <c r="D518" s="177"/>
      <c r="E518" s="165"/>
      <c r="F518" s="165"/>
      <c r="G518" s="165"/>
      <c r="H518" s="165"/>
      <c r="I518" s="165"/>
      <c r="J518" s="177"/>
    </row>
    <row r="519" spans="1:10" s="166" customFormat="1" ht="21" customHeight="1">
      <c r="A519" s="165"/>
      <c r="B519" s="165"/>
      <c r="C519" s="181"/>
      <c r="D519" s="177"/>
      <c r="E519" s="165"/>
      <c r="F519" s="165"/>
      <c r="G519" s="165"/>
      <c r="H519" s="165"/>
      <c r="I519" s="165"/>
      <c r="J519" s="177"/>
    </row>
    <row r="520" spans="1:10" s="166" customFormat="1" ht="21" customHeight="1">
      <c r="A520" s="165"/>
      <c r="B520" s="165"/>
      <c r="C520" s="181"/>
      <c r="D520" s="177"/>
      <c r="E520" s="165"/>
      <c r="F520" s="165"/>
      <c r="G520" s="165"/>
      <c r="H520" s="165"/>
      <c r="I520" s="165"/>
      <c r="J520" s="177"/>
    </row>
    <row r="521" spans="1:10" s="166" customFormat="1" ht="21" customHeight="1">
      <c r="A521" s="165"/>
      <c r="B521" s="165"/>
      <c r="C521" s="181"/>
      <c r="D521" s="177"/>
      <c r="E521" s="165"/>
      <c r="F521" s="165"/>
      <c r="G521" s="165"/>
      <c r="H521" s="165"/>
      <c r="I521" s="165"/>
      <c r="J521" s="177"/>
    </row>
    <row r="522" spans="1:10" s="166" customFormat="1" ht="21" customHeight="1">
      <c r="A522" s="165"/>
      <c r="B522" s="165"/>
      <c r="C522" s="181"/>
      <c r="D522" s="177"/>
      <c r="E522" s="165"/>
      <c r="F522" s="165"/>
      <c r="G522" s="165"/>
      <c r="H522" s="165"/>
      <c r="I522" s="165"/>
      <c r="J522" s="177"/>
    </row>
    <row r="523" spans="1:10" s="166" customFormat="1" ht="21" customHeight="1">
      <c r="A523" s="165"/>
      <c r="B523" s="165"/>
      <c r="C523" s="181"/>
      <c r="D523" s="177"/>
      <c r="E523" s="165"/>
      <c r="F523" s="165"/>
      <c r="G523" s="165"/>
      <c r="H523" s="165"/>
      <c r="I523" s="165"/>
      <c r="J523" s="177"/>
    </row>
    <row r="524" spans="1:10" s="166" customFormat="1" ht="21" customHeight="1">
      <c r="A524" s="165"/>
      <c r="B524" s="165"/>
      <c r="C524" s="181"/>
      <c r="D524" s="177"/>
      <c r="E524" s="165"/>
      <c r="F524" s="165"/>
      <c r="G524" s="165"/>
      <c r="H524" s="165"/>
      <c r="I524" s="165"/>
      <c r="J524" s="177"/>
    </row>
    <row r="525" spans="1:10" s="166" customFormat="1" ht="21" customHeight="1">
      <c r="A525" s="165"/>
      <c r="B525" s="165"/>
      <c r="C525" s="181"/>
      <c r="D525" s="177"/>
      <c r="E525" s="165"/>
      <c r="F525" s="165"/>
      <c r="G525" s="165"/>
      <c r="H525" s="165"/>
      <c r="I525" s="165"/>
      <c r="J525" s="177"/>
    </row>
    <row r="526" spans="1:10" s="166" customFormat="1" ht="21" customHeight="1">
      <c r="A526" s="165"/>
      <c r="B526" s="165"/>
      <c r="C526" s="181"/>
      <c r="D526" s="177"/>
      <c r="E526" s="165"/>
      <c r="F526" s="165"/>
      <c r="G526" s="165"/>
      <c r="H526" s="165"/>
      <c r="I526" s="165"/>
      <c r="J526" s="177"/>
    </row>
    <row r="527" spans="1:10" s="166" customFormat="1" ht="21" customHeight="1">
      <c r="A527" s="165"/>
      <c r="B527" s="165"/>
      <c r="C527" s="181"/>
      <c r="D527" s="177"/>
      <c r="E527" s="165"/>
      <c r="F527" s="165"/>
      <c r="G527" s="165"/>
      <c r="H527" s="165"/>
      <c r="I527" s="165"/>
      <c r="J527" s="177"/>
    </row>
    <row r="528" spans="1:10" s="166" customFormat="1" ht="21" customHeight="1">
      <c r="A528" s="165"/>
      <c r="B528" s="165"/>
      <c r="C528" s="181"/>
      <c r="D528" s="177"/>
      <c r="E528" s="165"/>
      <c r="F528" s="165"/>
      <c r="G528" s="165"/>
      <c r="H528" s="165"/>
      <c r="I528" s="165"/>
      <c r="J528" s="177"/>
    </row>
    <row r="529" spans="1:10" s="166" customFormat="1" ht="21" customHeight="1">
      <c r="A529" s="165"/>
      <c r="B529" s="165"/>
      <c r="C529" s="181"/>
      <c r="D529" s="177"/>
      <c r="E529" s="165"/>
      <c r="F529" s="165"/>
      <c r="G529" s="165"/>
      <c r="H529" s="165"/>
      <c r="I529" s="165"/>
      <c r="J529" s="177"/>
    </row>
    <row r="530" spans="1:10" s="166" customFormat="1" ht="21" customHeight="1">
      <c r="A530" s="165"/>
      <c r="B530" s="165"/>
      <c r="C530" s="181"/>
      <c r="D530" s="177"/>
      <c r="E530" s="165"/>
      <c r="F530" s="165"/>
      <c r="G530" s="165"/>
      <c r="H530" s="165"/>
      <c r="I530" s="165"/>
      <c r="J530" s="177"/>
    </row>
    <row r="531" spans="1:10" s="168" customFormat="1" ht="21" customHeight="1">
      <c r="A531" s="165"/>
      <c r="B531" s="165"/>
      <c r="C531" s="181"/>
      <c r="D531" s="177"/>
      <c r="E531" s="165"/>
      <c r="F531" s="165"/>
      <c r="G531" s="165"/>
      <c r="H531" s="165"/>
      <c r="I531" s="165"/>
      <c r="J531" s="177"/>
    </row>
    <row r="532" spans="1:10" s="168" customFormat="1" ht="21" customHeight="1">
      <c r="A532" s="165"/>
      <c r="B532" s="165"/>
      <c r="C532" s="181"/>
      <c r="D532" s="177"/>
      <c r="E532" s="165"/>
      <c r="F532" s="165"/>
      <c r="G532" s="165"/>
      <c r="H532" s="165"/>
      <c r="I532" s="165"/>
      <c r="J532" s="177"/>
    </row>
    <row r="533" spans="1:10" s="166" customFormat="1" ht="21" customHeight="1">
      <c r="A533" s="165"/>
      <c r="B533" s="165"/>
      <c r="C533" s="181"/>
      <c r="D533" s="177"/>
      <c r="E533" s="165"/>
      <c r="F533" s="165"/>
      <c r="G533" s="165"/>
      <c r="H533" s="165"/>
      <c r="I533" s="165"/>
      <c r="J533" s="177"/>
    </row>
    <row r="534" spans="1:10" s="166" customFormat="1" ht="21" customHeight="1">
      <c r="A534" s="165"/>
      <c r="B534" s="165"/>
      <c r="C534" s="181"/>
      <c r="D534" s="177"/>
      <c r="E534" s="165"/>
      <c r="F534" s="165"/>
      <c r="G534" s="165"/>
      <c r="H534" s="165"/>
      <c r="I534" s="165"/>
      <c r="J534" s="177"/>
    </row>
    <row r="535" spans="1:10" s="166" customFormat="1" ht="21" customHeight="1">
      <c r="A535" s="165"/>
      <c r="B535" s="165"/>
      <c r="C535" s="181"/>
      <c r="D535" s="177"/>
      <c r="E535" s="165"/>
      <c r="F535" s="165"/>
      <c r="G535" s="165"/>
      <c r="H535" s="165"/>
      <c r="I535" s="165"/>
      <c r="J535" s="177"/>
    </row>
    <row r="536" spans="1:10" s="166" customFormat="1" ht="21" customHeight="1">
      <c r="A536" s="165"/>
      <c r="B536" s="165"/>
      <c r="C536" s="181"/>
      <c r="D536" s="177"/>
      <c r="E536" s="165"/>
      <c r="F536" s="165"/>
      <c r="G536" s="165"/>
      <c r="H536" s="165"/>
      <c r="I536" s="165"/>
      <c r="J536" s="177"/>
    </row>
    <row r="537" spans="1:10" s="166" customFormat="1" ht="21" customHeight="1">
      <c r="A537" s="165"/>
      <c r="B537" s="165"/>
      <c r="C537" s="181"/>
      <c r="D537" s="177"/>
      <c r="E537" s="165"/>
      <c r="F537" s="165"/>
      <c r="G537" s="165"/>
      <c r="H537" s="165"/>
      <c r="I537" s="165"/>
      <c r="J537" s="177"/>
    </row>
    <row r="538" spans="1:10" s="166" customFormat="1" ht="21" customHeight="1">
      <c r="A538" s="165"/>
      <c r="B538" s="165"/>
      <c r="C538" s="181"/>
      <c r="D538" s="177"/>
      <c r="E538" s="165"/>
      <c r="F538" s="165"/>
      <c r="G538" s="165"/>
      <c r="H538" s="165"/>
      <c r="I538" s="165"/>
      <c r="J538" s="177"/>
    </row>
    <row r="539" spans="1:10" s="166" customFormat="1" ht="21" customHeight="1">
      <c r="A539" s="165"/>
      <c r="B539" s="165"/>
      <c r="C539" s="181"/>
      <c r="D539" s="177"/>
      <c r="E539" s="165"/>
      <c r="F539" s="165"/>
      <c r="G539" s="165"/>
      <c r="H539" s="165"/>
      <c r="I539" s="165"/>
      <c r="J539" s="177"/>
    </row>
    <row r="540" spans="1:10" s="166" customFormat="1" ht="21" customHeight="1">
      <c r="A540" s="165"/>
      <c r="B540" s="165"/>
      <c r="C540" s="181"/>
      <c r="D540" s="177"/>
      <c r="E540" s="165"/>
      <c r="F540" s="165"/>
      <c r="G540" s="165"/>
      <c r="H540" s="165"/>
      <c r="I540" s="165"/>
      <c r="J540" s="177"/>
    </row>
    <row r="541" spans="1:10" s="166" customFormat="1" ht="21" customHeight="1">
      <c r="A541" s="165"/>
      <c r="B541" s="165"/>
      <c r="C541" s="181"/>
      <c r="D541" s="177"/>
      <c r="E541" s="165"/>
      <c r="F541" s="165"/>
      <c r="G541" s="165"/>
      <c r="H541" s="165"/>
      <c r="I541" s="165"/>
      <c r="J541" s="177"/>
    </row>
    <row r="542" spans="1:10" s="166" customFormat="1" ht="21" customHeight="1">
      <c r="A542" s="165"/>
      <c r="B542" s="165"/>
      <c r="C542" s="181"/>
      <c r="D542" s="177"/>
      <c r="E542" s="165"/>
      <c r="F542" s="165"/>
      <c r="G542" s="165"/>
      <c r="H542" s="165"/>
      <c r="I542" s="165"/>
      <c r="J542" s="177"/>
    </row>
    <row r="543" spans="1:10" s="166" customFormat="1" ht="21" customHeight="1">
      <c r="A543" s="165"/>
      <c r="B543" s="165"/>
      <c r="C543" s="181"/>
      <c r="D543" s="177"/>
      <c r="E543" s="165"/>
      <c r="F543" s="165"/>
      <c r="G543" s="165"/>
      <c r="H543" s="165"/>
      <c r="I543" s="165"/>
      <c r="J543" s="177"/>
    </row>
    <row r="544" spans="1:10" s="166" customFormat="1" ht="21" customHeight="1">
      <c r="A544" s="165"/>
      <c r="B544" s="165"/>
      <c r="C544" s="181"/>
      <c r="D544" s="177"/>
      <c r="E544" s="165"/>
      <c r="F544" s="165"/>
      <c r="G544" s="165"/>
      <c r="H544" s="165"/>
      <c r="I544" s="165"/>
      <c r="J544" s="177"/>
    </row>
    <row r="545" spans="1:10" s="166" customFormat="1" ht="21" customHeight="1">
      <c r="A545" s="165"/>
      <c r="B545" s="165"/>
      <c r="C545" s="181"/>
      <c r="D545" s="177"/>
      <c r="E545" s="165"/>
      <c r="F545" s="165"/>
      <c r="G545" s="165"/>
      <c r="H545" s="165"/>
      <c r="I545" s="165"/>
      <c r="J545" s="177"/>
    </row>
    <row r="546" spans="1:10" s="166" customFormat="1" ht="21" customHeight="1">
      <c r="A546" s="165"/>
      <c r="B546" s="165"/>
      <c r="C546" s="181"/>
      <c r="D546" s="177"/>
      <c r="E546" s="165"/>
      <c r="F546" s="165"/>
      <c r="G546" s="165"/>
      <c r="H546" s="165"/>
      <c r="I546" s="165"/>
      <c r="J546" s="177"/>
    </row>
    <row r="547" spans="1:10" s="166" customFormat="1" ht="21" customHeight="1">
      <c r="A547" s="165"/>
      <c r="B547" s="165"/>
      <c r="C547" s="181"/>
      <c r="D547" s="177"/>
      <c r="E547" s="165"/>
      <c r="F547" s="165"/>
      <c r="G547" s="165"/>
      <c r="H547" s="165"/>
      <c r="I547" s="165"/>
      <c r="J547" s="177"/>
    </row>
    <row r="548" spans="1:10" s="166" customFormat="1" ht="21" customHeight="1">
      <c r="A548" s="165"/>
      <c r="B548" s="165"/>
      <c r="C548" s="181"/>
      <c r="D548" s="177"/>
      <c r="E548" s="165"/>
      <c r="F548" s="165"/>
      <c r="G548" s="165"/>
      <c r="H548" s="165"/>
      <c r="I548" s="165"/>
      <c r="J548" s="177"/>
    </row>
    <row r="549" spans="1:10" s="166" customFormat="1" ht="21" customHeight="1">
      <c r="A549" s="165"/>
      <c r="B549" s="165"/>
      <c r="C549" s="181"/>
      <c r="D549" s="177"/>
      <c r="E549" s="165"/>
      <c r="F549" s="165"/>
      <c r="G549" s="165"/>
      <c r="H549" s="165"/>
      <c r="I549" s="165"/>
      <c r="J549" s="177"/>
    </row>
    <row r="550" spans="1:10" s="166" customFormat="1" ht="21" customHeight="1">
      <c r="A550" s="165"/>
      <c r="B550" s="165"/>
      <c r="C550" s="181"/>
      <c r="D550" s="177"/>
      <c r="E550" s="165"/>
      <c r="F550" s="165"/>
      <c r="G550" s="165"/>
      <c r="H550" s="165"/>
      <c r="I550" s="165"/>
      <c r="J550" s="177"/>
    </row>
    <row r="551" spans="1:10" s="169" customFormat="1" ht="21" customHeight="1">
      <c r="A551" s="165"/>
      <c r="B551" s="165"/>
      <c r="C551" s="181"/>
      <c r="D551" s="177"/>
      <c r="E551" s="165"/>
      <c r="F551" s="165"/>
      <c r="G551" s="165"/>
      <c r="H551" s="165"/>
      <c r="I551" s="165"/>
      <c r="J551" s="177"/>
    </row>
    <row r="552" spans="1:10" s="169" customFormat="1" ht="21" customHeight="1">
      <c r="A552" s="165"/>
      <c r="B552" s="165"/>
      <c r="C552" s="181"/>
      <c r="D552" s="177"/>
      <c r="E552" s="165"/>
      <c r="F552" s="165"/>
      <c r="G552" s="165"/>
      <c r="H552" s="165"/>
      <c r="I552" s="165"/>
      <c r="J552" s="177"/>
    </row>
    <row r="553" spans="1:10" s="169" customFormat="1" ht="21" customHeight="1">
      <c r="A553" s="165"/>
      <c r="B553" s="165"/>
      <c r="C553" s="181"/>
      <c r="D553" s="177"/>
      <c r="E553" s="165"/>
      <c r="F553" s="165"/>
      <c r="G553" s="165"/>
      <c r="H553" s="165"/>
      <c r="I553" s="165"/>
      <c r="J553" s="177"/>
    </row>
    <row r="554" spans="1:10" s="169" customFormat="1" ht="21" customHeight="1">
      <c r="A554" s="165"/>
      <c r="B554" s="165"/>
      <c r="C554" s="181"/>
      <c r="D554" s="177"/>
      <c r="E554" s="165"/>
      <c r="F554" s="165"/>
      <c r="G554" s="165"/>
      <c r="H554" s="165"/>
      <c r="I554" s="165"/>
      <c r="J554" s="177"/>
    </row>
    <row r="555" spans="1:10" s="169" customFormat="1" ht="21" customHeight="1">
      <c r="A555" s="165"/>
      <c r="B555" s="165"/>
      <c r="C555" s="181"/>
      <c r="D555" s="177"/>
      <c r="E555" s="165"/>
      <c r="F555" s="165"/>
      <c r="G555" s="165"/>
      <c r="H555" s="165"/>
      <c r="I555" s="165"/>
      <c r="J555" s="177"/>
    </row>
    <row r="556" spans="1:10" s="169" customFormat="1" ht="21" customHeight="1">
      <c r="A556" s="165"/>
      <c r="B556" s="165"/>
      <c r="C556" s="181"/>
      <c r="D556" s="177"/>
      <c r="E556" s="165"/>
      <c r="F556" s="165"/>
      <c r="G556" s="165"/>
      <c r="H556" s="165"/>
      <c r="I556" s="165"/>
      <c r="J556" s="177"/>
    </row>
    <row r="557" spans="1:10" s="169" customFormat="1" ht="21" customHeight="1">
      <c r="A557" s="165"/>
      <c r="B557" s="165"/>
      <c r="C557" s="181"/>
      <c r="D557" s="177"/>
      <c r="E557" s="165"/>
      <c r="F557" s="165"/>
      <c r="G557" s="165"/>
      <c r="H557" s="165"/>
      <c r="I557" s="165"/>
      <c r="J557" s="177"/>
    </row>
    <row r="558" spans="1:10" s="166" customFormat="1" ht="21" customHeight="1">
      <c r="A558" s="165"/>
      <c r="B558" s="165"/>
      <c r="C558" s="181"/>
      <c r="D558" s="177"/>
      <c r="E558" s="165"/>
      <c r="F558" s="165"/>
      <c r="G558" s="165"/>
      <c r="H558" s="165"/>
      <c r="I558" s="165"/>
      <c r="J558" s="177"/>
    </row>
    <row r="559" spans="1:10" s="166" customFormat="1" ht="21" customHeight="1">
      <c r="A559" s="165"/>
      <c r="B559" s="165"/>
      <c r="C559" s="181"/>
      <c r="D559" s="177"/>
      <c r="E559" s="165"/>
      <c r="F559" s="165"/>
      <c r="G559" s="165"/>
      <c r="H559" s="165"/>
      <c r="I559" s="165"/>
      <c r="J559" s="177"/>
    </row>
    <row r="560" spans="1:10" s="166" customFormat="1" ht="21" customHeight="1">
      <c r="A560" s="165"/>
      <c r="B560" s="165"/>
      <c r="C560" s="181"/>
      <c r="D560" s="177"/>
      <c r="E560" s="165"/>
      <c r="F560" s="165"/>
      <c r="G560" s="165"/>
      <c r="H560" s="165"/>
      <c r="I560" s="165"/>
      <c r="J560" s="177"/>
    </row>
    <row r="561" spans="1:10" s="166" customFormat="1" ht="21" customHeight="1">
      <c r="A561" s="165"/>
      <c r="B561" s="165"/>
      <c r="C561" s="181"/>
      <c r="D561" s="177"/>
      <c r="E561" s="165"/>
      <c r="F561" s="165"/>
      <c r="G561" s="165"/>
      <c r="H561" s="165"/>
      <c r="I561" s="165"/>
      <c r="J561" s="177"/>
    </row>
    <row r="562" spans="1:10" s="166" customFormat="1" ht="21" customHeight="1">
      <c r="A562" s="165"/>
      <c r="B562" s="165"/>
      <c r="C562" s="181"/>
      <c r="D562" s="177"/>
      <c r="E562" s="165"/>
      <c r="F562" s="165"/>
      <c r="G562" s="165"/>
      <c r="H562" s="165"/>
      <c r="I562" s="165"/>
      <c r="J562" s="177"/>
    </row>
    <row r="563" spans="1:10" s="166" customFormat="1" ht="21" customHeight="1">
      <c r="A563" s="165"/>
      <c r="B563" s="165"/>
      <c r="C563" s="181"/>
      <c r="D563" s="177"/>
      <c r="E563" s="165"/>
      <c r="F563" s="165"/>
      <c r="G563" s="165"/>
      <c r="H563" s="165"/>
      <c r="I563" s="165"/>
      <c r="J563" s="177"/>
    </row>
    <row r="564" spans="1:10" s="166" customFormat="1" ht="21" customHeight="1">
      <c r="A564" s="165"/>
      <c r="B564" s="165"/>
      <c r="C564" s="181"/>
      <c r="D564" s="177"/>
      <c r="E564" s="165"/>
      <c r="F564" s="165"/>
      <c r="G564" s="165"/>
      <c r="H564" s="165"/>
      <c r="I564" s="165"/>
      <c r="J564" s="177"/>
    </row>
    <row r="565" spans="1:10" s="166" customFormat="1" ht="21" customHeight="1">
      <c r="A565" s="165"/>
      <c r="B565" s="165"/>
      <c r="C565" s="181"/>
      <c r="D565" s="177"/>
      <c r="E565" s="165"/>
      <c r="F565" s="165"/>
      <c r="G565" s="165"/>
      <c r="H565" s="165"/>
      <c r="I565" s="165"/>
      <c r="J565" s="177"/>
    </row>
    <row r="566" spans="1:10" s="166" customFormat="1" ht="21" customHeight="1">
      <c r="A566" s="165"/>
      <c r="B566" s="165"/>
      <c r="C566" s="181"/>
      <c r="D566" s="177"/>
      <c r="E566" s="165"/>
      <c r="F566" s="165"/>
      <c r="G566" s="165"/>
      <c r="H566" s="165"/>
      <c r="I566" s="165"/>
      <c r="J566" s="177"/>
    </row>
    <row r="567" spans="1:10" s="166" customFormat="1" ht="21" customHeight="1">
      <c r="A567" s="165"/>
      <c r="B567" s="165"/>
      <c r="C567" s="181"/>
      <c r="D567" s="177"/>
      <c r="E567" s="165"/>
      <c r="F567" s="165"/>
      <c r="G567" s="165"/>
      <c r="H567" s="165"/>
      <c r="I567" s="165"/>
      <c r="J567" s="177"/>
    </row>
    <row r="568" spans="1:10" s="166" customFormat="1" ht="21" customHeight="1">
      <c r="A568" s="165"/>
      <c r="B568" s="165"/>
      <c r="C568" s="181"/>
      <c r="D568" s="177"/>
      <c r="E568" s="165"/>
      <c r="F568" s="165"/>
      <c r="G568" s="165"/>
      <c r="H568" s="165"/>
      <c r="I568" s="165"/>
      <c r="J568" s="177"/>
    </row>
    <row r="569" spans="1:10" s="166" customFormat="1" ht="21" customHeight="1">
      <c r="A569" s="165"/>
      <c r="B569" s="165"/>
      <c r="C569" s="181"/>
      <c r="D569" s="177"/>
      <c r="E569" s="165"/>
      <c r="F569" s="165"/>
      <c r="G569" s="165"/>
      <c r="H569" s="165"/>
      <c r="I569" s="165"/>
      <c r="J569" s="177"/>
    </row>
    <row r="570" spans="1:10" s="166" customFormat="1" ht="21" customHeight="1">
      <c r="A570" s="165"/>
      <c r="B570" s="165"/>
      <c r="C570" s="181"/>
      <c r="D570" s="177"/>
      <c r="E570" s="165"/>
      <c r="F570" s="165"/>
      <c r="G570" s="165"/>
      <c r="H570" s="165"/>
      <c r="I570" s="165"/>
      <c r="J570" s="177"/>
    </row>
    <row r="571" spans="1:10" s="166" customFormat="1" ht="21" customHeight="1">
      <c r="A571" s="165"/>
      <c r="B571" s="165"/>
      <c r="C571" s="181"/>
      <c r="D571" s="177"/>
      <c r="E571" s="165"/>
      <c r="F571" s="165"/>
      <c r="G571" s="165"/>
      <c r="H571" s="165"/>
      <c r="I571" s="165"/>
      <c r="J571" s="177"/>
    </row>
    <row r="572" spans="1:10" s="166" customFormat="1" ht="21" customHeight="1">
      <c r="A572" s="165"/>
      <c r="B572" s="165"/>
      <c r="C572" s="181"/>
      <c r="D572" s="177"/>
      <c r="E572" s="165"/>
      <c r="F572" s="165"/>
      <c r="G572" s="165"/>
      <c r="H572" s="165"/>
      <c r="I572" s="165"/>
      <c r="J572" s="177"/>
    </row>
    <row r="573" spans="1:10" s="166" customFormat="1" ht="21" customHeight="1">
      <c r="A573" s="165"/>
      <c r="B573" s="165"/>
      <c r="C573" s="181"/>
      <c r="D573" s="177"/>
      <c r="E573" s="165"/>
      <c r="F573" s="165"/>
      <c r="G573" s="165"/>
      <c r="H573" s="165"/>
      <c r="I573" s="165"/>
      <c r="J573" s="177"/>
    </row>
    <row r="574" spans="1:10" s="168" customFormat="1" ht="21" customHeight="1">
      <c r="A574" s="165"/>
      <c r="B574" s="165"/>
      <c r="C574" s="181"/>
      <c r="D574" s="177"/>
      <c r="E574" s="165"/>
      <c r="F574" s="165"/>
      <c r="G574" s="165"/>
      <c r="H574" s="165"/>
      <c r="I574" s="165"/>
      <c r="J574" s="177"/>
    </row>
    <row r="575" spans="1:10" s="166" customFormat="1" ht="21" customHeight="1">
      <c r="A575" s="165"/>
      <c r="B575" s="165"/>
      <c r="C575" s="181"/>
      <c r="D575" s="177"/>
      <c r="E575" s="165"/>
      <c r="F575" s="165"/>
      <c r="G575" s="165"/>
      <c r="H575" s="165"/>
      <c r="I575" s="165"/>
      <c r="J575" s="177"/>
    </row>
    <row r="576" spans="1:10" s="166" customFormat="1" ht="21" customHeight="1">
      <c r="A576" s="165"/>
      <c r="B576" s="165"/>
      <c r="C576" s="181"/>
      <c r="D576" s="177"/>
      <c r="E576" s="165"/>
      <c r="F576" s="165"/>
      <c r="G576" s="165"/>
      <c r="H576" s="165"/>
      <c r="I576" s="165"/>
      <c r="J576" s="177"/>
    </row>
    <row r="577" spans="1:10" s="166" customFormat="1" ht="21" customHeight="1">
      <c r="A577" s="165"/>
      <c r="B577" s="165"/>
      <c r="C577" s="181"/>
      <c r="D577" s="177"/>
      <c r="E577" s="165"/>
      <c r="F577" s="165"/>
      <c r="G577" s="165"/>
      <c r="H577" s="165"/>
      <c r="I577" s="165"/>
      <c r="J577" s="177"/>
    </row>
    <row r="578" spans="1:10" s="166" customFormat="1" ht="21" customHeight="1">
      <c r="A578" s="165"/>
      <c r="B578" s="165"/>
      <c r="C578" s="181"/>
      <c r="D578" s="177"/>
      <c r="E578" s="165"/>
      <c r="F578" s="165"/>
      <c r="G578" s="165"/>
      <c r="H578" s="165"/>
      <c r="I578" s="165"/>
      <c r="J578" s="177"/>
    </row>
    <row r="579" spans="1:10" s="166" customFormat="1" ht="21" customHeight="1">
      <c r="A579" s="165"/>
      <c r="B579" s="165"/>
      <c r="C579" s="181"/>
      <c r="D579" s="177"/>
      <c r="E579" s="165"/>
      <c r="F579" s="165"/>
      <c r="G579" s="165"/>
      <c r="H579" s="165"/>
      <c r="I579" s="165"/>
      <c r="J579" s="177"/>
    </row>
    <row r="580" spans="1:10" s="166" customFormat="1" ht="21" customHeight="1">
      <c r="A580" s="165"/>
      <c r="B580" s="165"/>
      <c r="C580" s="181"/>
      <c r="D580" s="177"/>
      <c r="E580" s="165"/>
      <c r="F580" s="165"/>
      <c r="G580" s="165"/>
      <c r="H580" s="165"/>
      <c r="I580" s="165"/>
      <c r="J580" s="177"/>
    </row>
    <row r="581" spans="1:10" s="166" customFormat="1" ht="21" customHeight="1">
      <c r="A581" s="165"/>
      <c r="B581" s="165"/>
      <c r="C581" s="181"/>
      <c r="D581" s="177"/>
      <c r="E581" s="165"/>
      <c r="F581" s="165"/>
      <c r="G581" s="165"/>
      <c r="H581" s="165"/>
      <c r="I581" s="165"/>
      <c r="J581" s="177"/>
    </row>
    <row r="582" spans="1:10" s="166" customFormat="1" ht="21" customHeight="1">
      <c r="A582" s="165"/>
      <c r="B582" s="165"/>
      <c r="C582" s="181"/>
      <c r="D582" s="177"/>
      <c r="E582" s="165"/>
      <c r="F582" s="165"/>
      <c r="G582" s="165"/>
      <c r="H582" s="165"/>
      <c r="I582" s="165"/>
      <c r="J582" s="177"/>
    </row>
    <row r="583" spans="1:10" s="166" customFormat="1" ht="21" customHeight="1">
      <c r="A583" s="165"/>
      <c r="B583" s="165"/>
      <c r="C583" s="181"/>
      <c r="D583" s="177"/>
      <c r="E583" s="165"/>
      <c r="F583" s="165"/>
      <c r="G583" s="165"/>
      <c r="H583" s="165"/>
      <c r="I583" s="165"/>
      <c r="J583" s="177"/>
    </row>
    <row r="584" spans="1:10" s="166" customFormat="1" ht="21" customHeight="1">
      <c r="A584" s="165"/>
      <c r="B584" s="165"/>
      <c r="C584" s="181"/>
      <c r="D584" s="177"/>
      <c r="E584" s="165"/>
      <c r="F584" s="165"/>
      <c r="G584" s="165"/>
      <c r="H584" s="165"/>
      <c r="I584" s="165"/>
      <c r="J584" s="177"/>
    </row>
    <row r="585" spans="1:10" s="166" customFormat="1" ht="21" customHeight="1">
      <c r="A585" s="165"/>
      <c r="B585" s="165"/>
      <c r="C585" s="181"/>
      <c r="D585" s="177"/>
      <c r="E585" s="165"/>
      <c r="F585" s="165"/>
      <c r="G585" s="165"/>
      <c r="H585" s="165"/>
      <c r="I585" s="165"/>
      <c r="J585" s="177"/>
    </row>
    <row r="586" spans="1:10" s="166" customFormat="1" ht="21" customHeight="1">
      <c r="A586" s="165"/>
      <c r="B586" s="165"/>
      <c r="C586" s="181"/>
      <c r="D586" s="177"/>
      <c r="E586" s="165"/>
      <c r="F586" s="165"/>
      <c r="G586" s="165"/>
      <c r="H586" s="165"/>
      <c r="I586" s="165"/>
      <c r="J586" s="177"/>
    </row>
    <row r="587" spans="1:10" s="166" customFormat="1" ht="21" customHeight="1">
      <c r="A587" s="165"/>
      <c r="B587" s="165"/>
      <c r="C587" s="181"/>
      <c r="D587" s="177"/>
      <c r="E587" s="165"/>
      <c r="F587" s="165"/>
      <c r="G587" s="165"/>
      <c r="H587" s="165"/>
      <c r="I587" s="165"/>
      <c r="J587" s="177"/>
    </row>
    <row r="588" spans="1:10" s="166" customFormat="1" ht="21" customHeight="1">
      <c r="A588" s="165"/>
      <c r="B588" s="165"/>
      <c r="C588" s="181"/>
      <c r="D588" s="177"/>
      <c r="E588" s="165"/>
      <c r="F588" s="165"/>
      <c r="G588" s="165"/>
      <c r="H588" s="165"/>
      <c r="I588" s="165"/>
      <c r="J588" s="177"/>
    </row>
    <row r="589" spans="1:10" s="166" customFormat="1" ht="21" customHeight="1">
      <c r="A589" s="165"/>
      <c r="B589" s="165"/>
      <c r="C589" s="181"/>
      <c r="D589" s="177"/>
      <c r="E589" s="165"/>
      <c r="F589" s="165"/>
      <c r="G589" s="165"/>
      <c r="H589" s="165"/>
      <c r="I589" s="165"/>
      <c r="J589" s="177"/>
    </row>
    <row r="590" spans="1:10" s="166" customFormat="1" ht="21" customHeight="1">
      <c r="A590" s="165"/>
      <c r="B590" s="165"/>
      <c r="C590" s="181"/>
      <c r="D590" s="177"/>
      <c r="E590" s="165"/>
      <c r="F590" s="165"/>
      <c r="G590" s="165"/>
      <c r="H590" s="165"/>
      <c r="I590" s="165"/>
      <c r="J590" s="177"/>
    </row>
    <row r="591" spans="1:10" s="166" customFormat="1" ht="21" customHeight="1">
      <c r="A591" s="165"/>
      <c r="B591" s="165"/>
      <c r="C591" s="181"/>
      <c r="D591" s="177"/>
      <c r="E591" s="165"/>
      <c r="F591" s="165"/>
      <c r="G591" s="165"/>
      <c r="H591" s="165"/>
      <c r="I591" s="165"/>
      <c r="J591" s="177"/>
    </row>
    <row r="592" spans="1:10" s="166" customFormat="1" ht="21" customHeight="1">
      <c r="A592" s="165"/>
      <c r="B592" s="165"/>
      <c r="C592" s="181"/>
      <c r="D592" s="177"/>
      <c r="E592" s="165"/>
      <c r="F592" s="165"/>
      <c r="G592" s="165"/>
      <c r="H592" s="165"/>
      <c r="I592" s="165"/>
      <c r="J592" s="177"/>
    </row>
    <row r="593" spans="1:10" s="168" customFormat="1" ht="21" customHeight="1">
      <c r="A593" s="165"/>
      <c r="B593" s="165"/>
      <c r="C593" s="181"/>
      <c r="D593" s="177"/>
      <c r="E593" s="165"/>
      <c r="F593" s="165"/>
      <c r="G593" s="165"/>
      <c r="H593" s="165"/>
      <c r="I593" s="165"/>
      <c r="J593" s="177"/>
    </row>
    <row r="594" spans="1:10" s="168" customFormat="1" ht="21" customHeight="1">
      <c r="A594" s="165"/>
      <c r="B594" s="165"/>
      <c r="C594" s="181"/>
      <c r="D594" s="177"/>
      <c r="E594" s="165"/>
      <c r="F594" s="165"/>
      <c r="G594" s="165"/>
      <c r="H594" s="165"/>
      <c r="I594" s="165"/>
      <c r="J594" s="177"/>
    </row>
    <row r="595" spans="1:10" s="168" customFormat="1" ht="21" customHeight="1">
      <c r="A595" s="165"/>
      <c r="B595" s="165"/>
      <c r="C595" s="181"/>
      <c r="D595" s="177"/>
      <c r="E595" s="165"/>
      <c r="F595" s="165"/>
      <c r="G595" s="165"/>
      <c r="H595" s="165"/>
      <c r="I595" s="165"/>
      <c r="J595" s="177"/>
    </row>
    <row r="596" spans="1:10" s="168" customFormat="1" ht="21" customHeight="1">
      <c r="A596" s="165"/>
      <c r="B596" s="165"/>
      <c r="C596" s="181"/>
      <c r="D596" s="177"/>
      <c r="E596" s="165"/>
      <c r="F596" s="165"/>
      <c r="G596" s="165"/>
      <c r="H596" s="165"/>
      <c r="I596" s="165"/>
      <c r="J596" s="177"/>
    </row>
    <row r="597" spans="1:10" s="168" customFormat="1" ht="21" customHeight="1">
      <c r="A597" s="165"/>
      <c r="B597" s="165"/>
      <c r="C597" s="181"/>
      <c r="D597" s="177"/>
      <c r="E597" s="165"/>
      <c r="F597" s="165"/>
      <c r="G597" s="165"/>
      <c r="H597" s="165"/>
      <c r="I597" s="165"/>
      <c r="J597" s="177"/>
    </row>
    <row r="598" spans="1:10" s="168" customFormat="1" ht="21" customHeight="1">
      <c r="A598" s="165"/>
      <c r="B598" s="165"/>
      <c r="C598" s="181"/>
      <c r="D598" s="177"/>
      <c r="E598" s="165"/>
      <c r="F598" s="165"/>
      <c r="G598" s="165"/>
      <c r="H598" s="165"/>
      <c r="I598" s="165"/>
      <c r="J598" s="177"/>
    </row>
    <row r="599" spans="1:10" s="168" customFormat="1" ht="21" customHeight="1">
      <c r="A599" s="165"/>
      <c r="B599" s="165"/>
      <c r="C599" s="181"/>
      <c r="D599" s="177"/>
      <c r="E599" s="165"/>
      <c r="F599" s="165"/>
      <c r="G599" s="165"/>
      <c r="H599" s="165"/>
      <c r="I599" s="165"/>
      <c r="J599" s="177"/>
    </row>
    <row r="600" spans="1:10" s="168" customFormat="1" ht="63" customHeight="1">
      <c r="A600" s="165"/>
      <c r="B600" s="165"/>
      <c r="C600" s="181"/>
      <c r="D600" s="177"/>
      <c r="E600" s="165"/>
      <c r="F600" s="165"/>
      <c r="G600" s="165"/>
      <c r="H600" s="165"/>
      <c r="I600" s="165"/>
      <c r="J600" s="177"/>
    </row>
    <row r="601" spans="1:10" s="168" customFormat="1" ht="63" customHeight="1">
      <c r="A601" s="165"/>
      <c r="B601" s="165"/>
      <c r="C601" s="181"/>
      <c r="D601" s="177"/>
      <c r="E601" s="165"/>
      <c r="F601" s="165"/>
      <c r="G601" s="165"/>
      <c r="H601" s="165"/>
      <c r="I601" s="165"/>
      <c r="J601" s="177"/>
    </row>
    <row r="602" spans="1:10" s="168" customFormat="1" ht="63" customHeight="1">
      <c r="A602" s="165"/>
      <c r="B602" s="165"/>
      <c r="C602" s="181"/>
      <c r="D602" s="177"/>
      <c r="E602" s="165"/>
      <c r="F602" s="165"/>
      <c r="G602" s="165"/>
      <c r="H602" s="165"/>
      <c r="I602" s="165"/>
      <c r="J602" s="177"/>
    </row>
    <row r="603" spans="1:10" s="170" customFormat="1" ht="42" customHeight="1">
      <c r="A603" s="165"/>
      <c r="B603" s="165"/>
      <c r="C603" s="181"/>
      <c r="D603" s="177"/>
      <c r="E603" s="165"/>
      <c r="F603" s="165"/>
      <c r="G603" s="165"/>
      <c r="H603" s="165"/>
      <c r="I603" s="165"/>
      <c r="J603" s="177"/>
    </row>
    <row r="604" spans="1:10" s="170" customFormat="1" ht="42" customHeight="1">
      <c r="A604" s="165"/>
      <c r="B604" s="165"/>
      <c r="C604" s="181"/>
      <c r="D604" s="177"/>
      <c r="E604" s="165"/>
      <c r="F604" s="165"/>
      <c r="G604" s="165"/>
      <c r="H604" s="165"/>
      <c r="I604" s="165"/>
      <c r="J604" s="177"/>
    </row>
    <row r="605" spans="1:10" s="168" customFormat="1" ht="21" customHeight="1">
      <c r="A605" s="165"/>
      <c r="B605" s="165"/>
      <c r="C605" s="181"/>
      <c r="D605" s="177"/>
      <c r="E605" s="165"/>
      <c r="F605" s="165"/>
      <c r="G605" s="165"/>
      <c r="H605" s="165"/>
      <c r="I605" s="165"/>
      <c r="J605" s="177"/>
    </row>
    <row r="606" spans="1:10" s="168" customFormat="1" ht="21" customHeight="1">
      <c r="A606" s="165"/>
      <c r="B606" s="165"/>
      <c r="C606" s="181"/>
      <c r="D606" s="177"/>
      <c r="E606" s="165"/>
      <c r="F606" s="165"/>
      <c r="G606" s="165"/>
      <c r="H606" s="165"/>
      <c r="I606" s="165"/>
      <c r="J606" s="177"/>
    </row>
    <row r="607" spans="1:10" s="168" customFormat="1" ht="21" customHeight="1">
      <c r="A607" s="165"/>
      <c r="B607" s="165"/>
      <c r="C607" s="181"/>
      <c r="D607" s="177"/>
      <c r="E607" s="165"/>
      <c r="F607" s="165"/>
      <c r="G607" s="165"/>
      <c r="H607" s="165"/>
      <c r="I607" s="165"/>
      <c r="J607" s="177"/>
    </row>
    <row r="608" spans="1:10" s="168" customFormat="1" ht="42" customHeight="1">
      <c r="A608" s="165"/>
      <c r="B608" s="165"/>
      <c r="C608" s="181"/>
      <c r="D608" s="177"/>
      <c r="E608" s="165"/>
      <c r="F608" s="165"/>
      <c r="G608" s="165"/>
      <c r="H608" s="165"/>
      <c r="I608" s="165"/>
      <c r="J608" s="177"/>
    </row>
    <row r="609" spans="1:10" s="168" customFormat="1" ht="42" customHeight="1">
      <c r="A609" s="165"/>
      <c r="B609" s="165"/>
      <c r="C609" s="181"/>
      <c r="D609" s="177"/>
      <c r="E609" s="165"/>
      <c r="F609" s="165"/>
      <c r="G609" s="165"/>
      <c r="H609" s="165"/>
      <c r="I609" s="165"/>
      <c r="J609" s="177"/>
    </row>
    <row r="610" spans="1:10" s="168" customFormat="1" ht="42" customHeight="1">
      <c r="A610" s="165"/>
      <c r="B610" s="165"/>
      <c r="C610" s="181"/>
      <c r="D610" s="177"/>
      <c r="E610" s="165"/>
      <c r="F610" s="165"/>
      <c r="G610" s="165"/>
      <c r="H610" s="165"/>
      <c r="I610" s="165"/>
      <c r="J610" s="177"/>
    </row>
    <row r="611" spans="1:10" s="171" customFormat="1" ht="21" customHeight="1">
      <c r="A611" s="165"/>
      <c r="B611" s="165"/>
      <c r="C611" s="181"/>
      <c r="D611" s="177"/>
      <c r="E611" s="165"/>
      <c r="F611" s="165"/>
      <c r="G611" s="165"/>
      <c r="H611" s="165"/>
      <c r="I611" s="165"/>
      <c r="J611" s="177"/>
    </row>
    <row r="612" spans="1:10" s="171" customFormat="1" ht="21" customHeight="1">
      <c r="A612" s="165"/>
      <c r="B612" s="165"/>
      <c r="C612" s="181"/>
      <c r="D612" s="177"/>
      <c r="E612" s="165"/>
      <c r="F612" s="165"/>
      <c r="G612" s="165"/>
      <c r="H612" s="165"/>
      <c r="I612" s="165"/>
      <c r="J612" s="177"/>
    </row>
  </sheetData>
  <mergeCells count="9">
    <mergeCell ref="A210:D210"/>
    <mergeCell ref="A1:J1"/>
    <mergeCell ref="A8:A9"/>
    <mergeCell ref="B8:B9"/>
    <mergeCell ref="C8:C9"/>
    <mergeCell ref="D8:D9"/>
    <mergeCell ref="E8:F8"/>
    <mergeCell ref="G8:H8"/>
    <mergeCell ref="J8:J9"/>
  </mergeCells>
  <phoneticPr fontId="57" type="noConversion"/>
  <conditionalFormatting sqref="B60">
    <cfRule type="cellIs" dxfId="1" priority="2" operator="equal">
      <formula>"เหล็กเส้น"</formula>
    </cfRule>
  </conditionalFormatting>
  <conditionalFormatting sqref="B81">
    <cfRule type="cellIs" dxfId="0" priority="1" operator="equal">
      <formula>"เหล็กเส้น"</formula>
    </cfRule>
  </conditionalFormatting>
  <printOptions horizontalCentered="1"/>
  <pageMargins left="0.47244094488188981" right="0.47244094488188981" top="0.43307086614173229" bottom="0.78740157480314965" header="0.27559055118110237" footer="0.27559055118110237"/>
  <pageSetup paperSize="9" scale="75" orientation="landscape" r:id="rId1"/>
  <headerFooter>
    <oddHeader>&amp;R&amp;"TH SarabunPSK,ตัวหนา"แบบ ปร.4(ก)  แผ่นที่ &amp;P/&amp;N</oddHeader>
    <oddFooter>&amp;C&amp;"TH Sarabun New,ธรรมดา"&amp;16(นายประจวบ  อินระวงค์)                                              (นายขจรศักดิ์  อสุชีวะ)                                              (นายเทอดพงษ์     ไชยณรงค์)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J416"/>
  <sheetViews>
    <sheetView view="pageBreakPreview" zoomScaleNormal="130" zoomScaleSheetLayoutView="100" workbookViewId="0">
      <selection activeCell="E18" sqref="E18"/>
    </sheetView>
  </sheetViews>
  <sheetFormatPr defaultColWidth="9.33203125" defaultRowHeight="21" customHeight="1"/>
  <cols>
    <col min="1" max="1" width="8.5" style="165" customWidth="1"/>
    <col min="2" max="2" width="78" style="165" customWidth="1"/>
    <col min="3" max="3" width="12.6640625" style="181" customWidth="1"/>
    <col min="4" max="4" width="9.33203125" style="177" customWidth="1"/>
    <col min="5" max="5" width="17.5" style="165" customWidth="1"/>
    <col min="6" max="6" width="18.5" style="165" customWidth="1"/>
    <col min="7" max="7" width="19.33203125" style="165" customWidth="1"/>
    <col min="8" max="8" width="18.5" style="165" customWidth="1"/>
    <col min="9" max="9" width="20" style="165" customWidth="1"/>
    <col min="10" max="10" width="15.5" style="177" customWidth="1"/>
    <col min="11" max="11" width="4" style="165" customWidth="1"/>
    <col min="12" max="16384" width="9.33203125" style="165"/>
  </cols>
  <sheetData>
    <row r="1" spans="1:10" s="157" customFormat="1" ht="21" customHeight="1">
      <c r="A1" s="321" t="s">
        <v>79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s="157" customFormat="1" ht="21" customHeight="1">
      <c r="A2" s="158" t="e">
        <f>#REF!</f>
        <v>#REF!</v>
      </c>
      <c r="B2" s="159"/>
      <c r="C2" s="160"/>
      <c r="D2" s="160"/>
      <c r="E2" s="158"/>
      <c r="F2" s="158"/>
      <c r="G2" s="158"/>
      <c r="H2" s="158"/>
      <c r="I2" s="158" t="s">
        <v>39</v>
      </c>
      <c r="J2" s="160"/>
    </row>
    <row r="3" spans="1:10" s="157" customFormat="1" ht="21" customHeight="1">
      <c r="A3" s="158" t="e">
        <f>#REF!</f>
        <v>#REF!</v>
      </c>
      <c r="B3" s="159"/>
      <c r="C3" s="160"/>
      <c r="D3" s="160"/>
      <c r="E3" s="158"/>
      <c r="F3" s="158"/>
      <c r="G3" s="158"/>
      <c r="H3" s="158"/>
      <c r="I3" s="158"/>
      <c r="J3" s="160"/>
    </row>
    <row r="4" spans="1:10" s="157" customFormat="1" ht="21" customHeight="1">
      <c r="A4" s="161" t="e">
        <f>#REF!</f>
        <v>#REF!</v>
      </c>
      <c r="B4" s="162"/>
      <c r="C4" s="163"/>
      <c r="D4" s="163"/>
      <c r="E4" s="161"/>
      <c r="F4" s="161"/>
      <c r="G4" s="161"/>
      <c r="H4" s="161" t="s">
        <v>41</v>
      </c>
      <c r="I4" s="161"/>
      <c r="J4" s="163"/>
    </row>
    <row r="5" spans="1:10" s="157" customFormat="1" ht="21" customHeight="1">
      <c r="A5" s="161" t="e">
        <f>#REF!</f>
        <v>#REF!</v>
      </c>
      <c r="B5" s="162"/>
      <c r="C5" s="163"/>
      <c r="D5" s="163"/>
      <c r="E5" s="161"/>
      <c r="F5" s="161"/>
      <c r="G5" s="161"/>
      <c r="H5" s="161"/>
      <c r="I5" s="161"/>
      <c r="J5" s="163"/>
    </row>
    <row r="6" spans="1:10" s="157" customFormat="1" ht="21" customHeight="1">
      <c r="A6" s="161" t="e">
        <f>#REF!</f>
        <v>#REF!</v>
      </c>
      <c r="B6" s="185"/>
      <c r="C6" s="163"/>
      <c r="D6" s="163"/>
      <c r="E6" s="164"/>
      <c r="F6" s="164"/>
      <c r="G6" s="161"/>
      <c r="H6" s="164"/>
      <c r="I6" s="164"/>
      <c r="J6" s="163"/>
    </row>
    <row r="7" spans="1:10" ht="21" customHeight="1" thickBot="1">
      <c r="A7" s="186"/>
      <c r="B7" s="183"/>
      <c r="C7" s="187"/>
      <c r="D7" s="187"/>
      <c r="E7" s="186"/>
      <c r="F7" s="186"/>
      <c r="G7" s="186"/>
      <c r="H7" s="186"/>
      <c r="I7" s="186"/>
      <c r="J7" s="187" t="s">
        <v>45</v>
      </c>
    </row>
    <row r="8" spans="1:10" ht="21" customHeight="1" thickTop="1">
      <c r="A8" s="322" t="s">
        <v>33</v>
      </c>
      <c r="B8" s="322" t="s">
        <v>34</v>
      </c>
      <c r="C8" s="322" t="s">
        <v>10</v>
      </c>
      <c r="D8" s="322" t="s">
        <v>11</v>
      </c>
      <c r="E8" s="322" t="s">
        <v>55</v>
      </c>
      <c r="F8" s="322"/>
      <c r="G8" s="322" t="s">
        <v>1</v>
      </c>
      <c r="H8" s="322"/>
      <c r="I8" s="182" t="s">
        <v>56</v>
      </c>
      <c r="J8" s="322" t="s">
        <v>13</v>
      </c>
    </row>
    <row r="9" spans="1:10" ht="21" customHeight="1" thickBot="1">
      <c r="A9" s="323"/>
      <c r="B9" s="323"/>
      <c r="C9" s="324"/>
      <c r="D9" s="324"/>
      <c r="E9" s="184" t="s">
        <v>30</v>
      </c>
      <c r="F9" s="184" t="s">
        <v>12</v>
      </c>
      <c r="G9" s="184" t="s">
        <v>30</v>
      </c>
      <c r="H9" s="184" t="s">
        <v>12</v>
      </c>
      <c r="I9" s="184" t="s">
        <v>29</v>
      </c>
      <c r="J9" s="324"/>
    </row>
    <row r="10" spans="1:10" s="114" customFormat="1" ht="23.1" customHeight="1">
      <c r="A10" s="203">
        <v>1</v>
      </c>
      <c r="B10" s="204" t="s">
        <v>196</v>
      </c>
      <c r="C10" s="213"/>
      <c r="D10" s="198"/>
      <c r="E10" s="209"/>
      <c r="F10" s="198"/>
      <c r="G10" s="210"/>
      <c r="H10" s="198"/>
      <c r="I10" s="200"/>
      <c r="J10" s="201"/>
    </row>
    <row r="11" spans="1:10" s="114" customFormat="1" ht="23.1" customHeight="1">
      <c r="A11" s="199"/>
      <c r="B11" s="202" t="s">
        <v>290</v>
      </c>
      <c r="C11" s="219">
        <v>7</v>
      </c>
      <c r="D11" s="198" t="s">
        <v>118</v>
      </c>
      <c r="E11" s="217"/>
      <c r="F11" s="198">
        <f t="shared" ref="F11:F13" si="0">C11*E11</f>
        <v>0</v>
      </c>
      <c r="G11" s="217"/>
      <c r="H11" s="198">
        <f t="shared" ref="H11:H13" si="1">C11*G11</f>
        <v>0</v>
      </c>
      <c r="I11" s="218">
        <f t="shared" ref="I11:I13" si="2">SUM(,F11,H11)</f>
        <v>0</v>
      </c>
      <c r="J11" s="208"/>
    </row>
    <row r="12" spans="1:10" s="114" customFormat="1" ht="23.1" customHeight="1">
      <c r="A12" s="199"/>
      <c r="B12" s="202" t="s">
        <v>197</v>
      </c>
      <c r="C12" s="219">
        <v>1</v>
      </c>
      <c r="D12" s="198" t="s">
        <v>118</v>
      </c>
      <c r="E12" s="217"/>
      <c r="F12" s="198">
        <f t="shared" si="0"/>
        <v>0</v>
      </c>
      <c r="G12" s="217"/>
      <c r="H12" s="198">
        <f t="shared" si="1"/>
        <v>0</v>
      </c>
      <c r="I12" s="218">
        <f t="shared" si="2"/>
        <v>0</v>
      </c>
      <c r="J12" s="208"/>
    </row>
    <row r="13" spans="1:10" s="114" customFormat="1" ht="23.1" customHeight="1">
      <c r="A13" s="199"/>
      <c r="B13" s="202" t="s">
        <v>198</v>
      </c>
      <c r="C13" s="213">
        <v>1</v>
      </c>
      <c r="D13" s="198" t="s">
        <v>118</v>
      </c>
      <c r="E13" s="209"/>
      <c r="F13" s="198">
        <f t="shared" si="0"/>
        <v>0</v>
      </c>
      <c r="G13" s="210"/>
      <c r="H13" s="198">
        <f t="shared" si="1"/>
        <v>0</v>
      </c>
      <c r="I13" s="218">
        <f t="shared" si="2"/>
        <v>0</v>
      </c>
      <c r="J13" s="208"/>
    </row>
    <row r="14" spans="1:10" s="114" customFormat="1" ht="23.1" customHeight="1" thickBot="1">
      <c r="A14" s="199"/>
      <c r="B14" s="206"/>
      <c r="C14" s="205"/>
      <c r="D14" s="205"/>
      <c r="E14" s="205"/>
      <c r="F14" s="205"/>
      <c r="G14" s="205"/>
      <c r="H14" s="205"/>
      <c r="I14" s="207"/>
      <c r="J14" s="208"/>
    </row>
    <row r="15" spans="1:10" s="166" customFormat="1" ht="23.1" customHeight="1" thickBot="1">
      <c r="A15" s="172"/>
      <c r="B15" s="189" t="s">
        <v>117</v>
      </c>
      <c r="C15" s="173"/>
      <c r="D15" s="173"/>
      <c r="E15" s="174"/>
      <c r="F15" s="175">
        <f>SUM(F10:F14)</f>
        <v>0</v>
      </c>
      <c r="G15" s="174"/>
      <c r="H15" s="175">
        <f>SUM(H10:H14)</f>
        <v>0</v>
      </c>
      <c r="I15" s="175">
        <f>SUM(I10:I14)</f>
        <v>0</v>
      </c>
      <c r="J15" s="176"/>
    </row>
    <row r="16" spans="1:10" s="166" customFormat="1" ht="23.1" customHeight="1">
      <c r="A16" s="177"/>
      <c r="B16" s="165"/>
      <c r="C16" s="178"/>
      <c r="D16" s="177"/>
      <c r="E16" s="177"/>
      <c r="F16" s="177"/>
      <c r="G16" s="177"/>
      <c r="H16" s="177"/>
      <c r="I16" s="177"/>
      <c r="J16" s="177"/>
    </row>
    <row r="17" spans="1:10" s="166" customFormat="1" ht="23.1" customHeight="1">
      <c r="A17" s="177"/>
      <c r="B17" s="165"/>
      <c r="C17" s="178"/>
      <c r="D17" s="177"/>
      <c r="E17" s="177"/>
      <c r="F17" s="177"/>
      <c r="G17" s="177"/>
      <c r="H17" s="177"/>
      <c r="I17" s="177"/>
      <c r="J17" s="177"/>
    </row>
    <row r="18" spans="1:10" s="166" customFormat="1" ht="23.1" customHeight="1">
      <c r="A18" s="320" t="s">
        <v>100</v>
      </c>
      <c r="B18" s="320"/>
      <c r="C18" s="320"/>
      <c r="D18" s="320"/>
      <c r="E18" s="165"/>
      <c r="F18" s="165"/>
      <c r="G18" s="165"/>
      <c r="H18" s="165"/>
      <c r="I18" s="165"/>
      <c r="J18" s="177"/>
    </row>
    <row r="19" spans="1:10" s="166" customFormat="1" ht="23.1" customHeight="1">
      <c r="A19" s="165" t="s">
        <v>108</v>
      </c>
      <c r="B19" s="165"/>
      <c r="C19" s="179"/>
      <c r="D19" s="177"/>
      <c r="E19" s="165"/>
      <c r="F19" s="165"/>
      <c r="G19" s="165"/>
      <c r="H19" s="165"/>
      <c r="I19" s="165"/>
      <c r="J19" s="177"/>
    </row>
    <row r="20" spans="1:10" s="166" customFormat="1" ht="23.1" customHeight="1">
      <c r="A20" s="165" t="s">
        <v>101</v>
      </c>
      <c r="B20" s="165"/>
      <c r="C20" s="179"/>
      <c r="D20" s="177"/>
      <c r="E20" s="165"/>
      <c r="F20" s="165"/>
      <c r="G20" s="165"/>
      <c r="H20" s="165"/>
      <c r="I20" s="165"/>
      <c r="J20" s="177"/>
    </row>
    <row r="21" spans="1:10" s="166" customFormat="1" ht="23.1" customHeight="1">
      <c r="A21" s="165" t="s">
        <v>106</v>
      </c>
      <c r="B21" s="165"/>
      <c r="C21" s="179"/>
      <c r="D21" s="177"/>
      <c r="E21" s="165"/>
      <c r="F21" s="165"/>
      <c r="G21" s="165"/>
      <c r="H21" s="165"/>
      <c r="I21" s="165"/>
      <c r="J21" s="177"/>
    </row>
    <row r="22" spans="1:10" s="166" customFormat="1" ht="23.1" customHeight="1">
      <c r="A22" s="165" t="s">
        <v>109</v>
      </c>
      <c r="B22" s="165"/>
      <c r="C22" s="179"/>
      <c r="D22" s="177"/>
      <c r="E22" s="165"/>
      <c r="F22" s="165"/>
      <c r="G22" s="165"/>
      <c r="H22" s="165"/>
      <c r="I22" s="165"/>
      <c r="J22" s="177"/>
    </row>
    <row r="23" spans="1:10" s="166" customFormat="1" ht="18.95" customHeight="1">
      <c r="A23" s="165" t="s">
        <v>110</v>
      </c>
      <c r="B23" s="165"/>
      <c r="C23" s="179"/>
      <c r="D23" s="177"/>
      <c r="E23" s="165"/>
      <c r="F23" s="165"/>
      <c r="G23" s="165"/>
      <c r="H23" s="165"/>
      <c r="I23" s="165"/>
      <c r="J23" s="177"/>
    </row>
    <row r="24" spans="1:10" s="167" customFormat="1" ht="18.95" customHeight="1">
      <c r="A24" s="165" t="s">
        <v>105</v>
      </c>
      <c r="B24" s="165"/>
      <c r="C24" s="179"/>
      <c r="D24" s="177"/>
      <c r="E24" s="165"/>
      <c r="F24" s="165"/>
      <c r="G24" s="165"/>
      <c r="H24" s="165"/>
      <c r="I24" s="165"/>
      <c r="J24" s="177"/>
    </row>
    <row r="25" spans="1:10" s="167" customFormat="1" ht="18.95" customHeight="1">
      <c r="A25" s="165" t="s">
        <v>102</v>
      </c>
      <c r="B25" s="165"/>
      <c r="C25" s="179"/>
      <c r="D25" s="177"/>
      <c r="E25" s="165"/>
      <c r="F25" s="165"/>
      <c r="G25" s="165"/>
      <c r="H25" s="165"/>
      <c r="I25" s="165"/>
      <c r="J25" s="177"/>
    </row>
    <row r="26" spans="1:10" s="167" customFormat="1" ht="23.1" customHeight="1">
      <c r="A26" s="165"/>
      <c r="B26" s="165"/>
      <c r="C26" s="181"/>
      <c r="D26" s="177"/>
      <c r="E26" s="165"/>
      <c r="F26" s="165"/>
      <c r="G26" s="165"/>
      <c r="H26" s="165"/>
      <c r="I26" s="165"/>
      <c r="J26" s="177"/>
    </row>
    <row r="27" spans="1:10" s="167" customFormat="1" ht="23.1" customHeight="1">
      <c r="A27" s="165"/>
      <c r="B27" s="165"/>
      <c r="C27" s="181"/>
      <c r="D27" s="177"/>
      <c r="E27" s="165"/>
      <c r="F27" s="165"/>
      <c r="G27" s="165"/>
      <c r="H27" s="165"/>
      <c r="I27" s="165"/>
      <c r="J27" s="177"/>
    </row>
    <row r="28" spans="1:10" s="167" customFormat="1" ht="23.1" customHeight="1">
      <c r="A28" s="165"/>
      <c r="B28" s="165"/>
      <c r="C28" s="181"/>
      <c r="D28" s="177"/>
      <c r="E28" s="165"/>
      <c r="F28" s="165"/>
      <c r="G28" s="165"/>
      <c r="H28" s="165"/>
      <c r="I28" s="165"/>
      <c r="J28" s="177"/>
    </row>
    <row r="29" spans="1:10" s="167" customFormat="1" ht="18.95" customHeight="1">
      <c r="A29" s="165"/>
      <c r="B29" s="180"/>
      <c r="C29" s="181"/>
      <c r="D29" s="177"/>
      <c r="E29" s="165"/>
      <c r="F29" s="165"/>
      <c r="G29" s="165"/>
      <c r="H29" s="165"/>
      <c r="I29" s="165"/>
      <c r="J29" s="177"/>
    </row>
    <row r="30" spans="1:10" s="167" customFormat="1" ht="18.95" customHeight="1">
      <c r="A30" s="165"/>
      <c r="B30" s="165"/>
      <c r="C30" s="181"/>
      <c r="D30" s="177"/>
      <c r="E30" s="165"/>
      <c r="F30" s="165"/>
      <c r="G30" s="165"/>
      <c r="H30" s="165"/>
      <c r="I30" s="165"/>
      <c r="J30" s="177"/>
    </row>
    <row r="31" spans="1:10" s="167" customFormat="1" ht="18.95" customHeight="1">
      <c r="A31" s="165"/>
      <c r="B31" s="165"/>
      <c r="C31" s="181"/>
      <c r="D31" s="177"/>
      <c r="E31" s="165"/>
      <c r="F31" s="165"/>
      <c r="G31" s="165"/>
      <c r="H31" s="165"/>
      <c r="I31" s="165"/>
      <c r="J31" s="177"/>
    </row>
    <row r="32" spans="1:10" s="167" customFormat="1" ht="18.95" customHeight="1">
      <c r="A32" s="165"/>
      <c r="B32" s="165"/>
      <c r="C32" s="181"/>
      <c r="D32" s="177"/>
      <c r="E32" s="165"/>
      <c r="F32" s="165"/>
      <c r="G32" s="165"/>
      <c r="H32" s="165"/>
      <c r="I32" s="165"/>
      <c r="J32" s="177"/>
    </row>
    <row r="33" spans="1:10" s="167" customFormat="1" ht="18.95" customHeight="1">
      <c r="A33" s="165"/>
      <c r="B33" s="165"/>
      <c r="C33" s="181"/>
      <c r="D33" s="177"/>
      <c r="E33" s="165"/>
      <c r="F33" s="165"/>
      <c r="G33" s="165"/>
      <c r="H33" s="165"/>
      <c r="I33" s="165"/>
      <c r="J33" s="177"/>
    </row>
    <row r="34" spans="1:10" s="167" customFormat="1" ht="18.95" customHeight="1">
      <c r="A34" s="165"/>
      <c r="B34" s="165"/>
      <c r="C34" s="181"/>
      <c r="D34" s="177"/>
      <c r="E34" s="165"/>
      <c r="F34" s="165"/>
      <c r="G34" s="165"/>
      <c r="H34" s="165"/>
      <c r="I34" s="165"/>
      <c r="J34" s="177"/>
    </row>
    <row r="35" spans="1:10" s="167" customFormat="1" ht="18.95" customHeight="1">
      <c r="A35" s="165"/>
      <c r="B35" s="165"/>
      <c r="C35" s="181"/>
      <c r="D35" s="177"/>
      <c r="E35" s="165"/>
      <c r="F35" s="165"/>
      <c r="G35" s="165"/>
      <c r="H35" s="165"/>
      <c r="I35" s="165"/>
      <c r="J35" s="177"/>
    </row>
    <row r="36" spans="1:10" s="167" customFormat="1" ht="18.95" customHeight="1">
      <c r="A36" s="165"/>
      <c r="B36" s="165"/>
      <c r="C36" s="181"/>
      <c r="D36" s="177"/>
      <c r="E36" s="165"/>
      <c r="F36" s="165"/>
      <c r="G36" s="165"/>
      <c r="H36" s="165"/>
      <c r="I36" s="165"/>
      <c r="J36" s="177"/>
    </row>
    <row r="37" spans="1:10" s="167" customFormat="1" ht="18.95" customHeight="1">
      <c r="A37" s="165"/>
      <c r="B37" s="165"/>
      <c r="C37" s="181"/>
      <c r="D37" s="177"/>
      <c r="E37" s="165"/>
      <c r="F37" s="165"/>
      <c r="G37" s="165"/>
      <c r="H37" s="165"/>
      <c r="I37" s="165"/>
      <c r="J37" s="177"/>
    </row>
    <row r="38" spans="1:10" s="167" customFormat="1" ht="18.95" customHeight="1">
      <c r="A38" s="165"/>
      <c r="B38" s="165"/>
      <c r="C38" s="181"/>
      <c r="D38" s="177"/>
      <c r="E38" s="165"/>
      <c r="F38" s="165"/>
      <c r="G38" s="165"/>
      <c r="H38" s="165"/>
      <c r="I38" s="165"/>
      <c r="J38" s="177"/>
    </row>
    <row r="39" spans="1:10" s="167" customFormat="1" ht="18.95" customHeight="1">
      <c r="A39" s="165"/>
      <c r="B39" s="165"/>
      <c r="C39" s="181"/>
      <c r="D39" s="177"/>
      <c r="E39" s="165"/>
      <c r="F39" s="165"/>
      <c r="G39" s="165"/>
      <c r="H39" s="165"/>
      <c r="I39" s="165"/>
      <c r="J39" s="177"/>
    </row>
    <row r="40" spans="1:10" s="167" customFormat="1" ht="18.95" customHeight="1">
      <c r="A40" s="165"/>
      <c r="B40" s="165"/>
      <c r="C40" s="181"/>
      <c r="D40" s="177"/>
      <c r="E40" s="165"/>
      <c r="F40" s="165"/>
      <c r="G40" s="165"/>
      <c r="H40" s="165"/>
      <c r="I40" s="165"/>
      <c r="J40" s="177"/>
    </row>
    <row r="41" spans="1:10" s="166" customFormat="1" ht="18.95" customHeight="1">
      <c r="A41" s="165"/>
      <c r="B41" s="165"/>
      <c r="C41" s="181"/>
      <c r="D41" s="177"/>
      <c r="E41" s="165"/>
      <c r="F41" s="165"/>
      <c r="G41" s="165"/>
      <c r="H41" s="165"/>
      <c r="I41" s="165"/>
      <c r="J41" s="177"/>
    </row>
    <row r="42" spans="1:10" s="167" customFormat="1" ht="18.95" customHeight="1">
      <c r="A42" s="165"/>
      <c r="B42" s="165"/>
      <c r="C42" s="181"/>
      <c r="D42" s="177"/>
      <c r="E42" s="165"/>
      <c r="F42" s="165"/>
      <c r="G42" s="165"/>
      <c r="H42" s="165"/>
      <c r="I42" s="165"/>
      <c r="J42" s="177"/>
    </row>
    <row r="43" spans="1:10" s="167" customFormat="1" ht="18.95" customHeight="1">
      <c r="A43" s="165"/>
      <c r="B43" s="165"/>
      <c r="C43" s="181"/>
      <c r="D43" s="177"/>
      <c r="E43" s="165"/>
      <c r="F43" s="165"/>
      <c r="G43" s="165"/>
      <c r="H43" s="165"/>
      <c r="I43" s="165"/>
      <c r="J43" s="177"/>
    </row>
    <row r="44" spans="1:10" s="166" customFormat="1" ht="23.1" customHeight="1">
      <c r="A44" s="165"/>
      <c r="B44" s="165"/>
      <c r="C44" s="181"/>
      <c r="D44" s="177"/>
      <c r="E44" s="165"/>
      <c r="F44" s="165"/>
      <c r="G44" s="165"/>
      <c r="H44" s="165"/>
      <c r="I44" s="165"/>
      <c r="J44" s="177"/>
    </row>
    <row r="45" spans="1:10" s="166" customFormat="1" ht="23.1" customHeight="1">
      <c r="A45" s="165"/>
      <c r="B45" s="165"/>
      <c r="C45" s="181"/>
      <c r="D45" s="177"/>
      <c r="E45" s="165"/>
      <c r="F45" s="165"/>
      <c r="G45" s="165"/>
      <c r="H45" s="165"/>
      <c r="I45" s="165"/>
      <c r="J45" s="177"/>
    </row>
    <row r="46" spans="1:10" s="166" customFormat="1" ht="21" customHeight="1">
      <c r="A46" s="165"/>
      <c r="B46" s="165"/>
      <c r="C46" s="181"/>
      <c r="D46" s="177"/>
      <c r="E46" s="165"/>
      <c r="F46" s="165"/>
      <c r="G46" s="165"/>
      <c r="H46" s="165"/>
      <c r="I46" s="165"/>
      <c r="J46" s="177"/>
    </row>
    <row r="47" spans="1:10" s="166" customFormat="1" ht="21" customHeight="1">
      <c r="A47" s="165"/>
      <c r="B47" s="165"/>
      <c r="C47" s="181"/>
      <c r="D47" s="177"/>
      <c r="E47" s="165"/>
      <c r="F47" s="165"/>
      <c r="G47" s="165"/>
      <c r="H47" s="165"/>
      <c r="I47" s="165"/>
      <c r="J47" s="177"/>
    </row>
    <row r="48" spans="1:10" s="166" customFormat="1" ht="21" customHeight="1">
      <c r="A48" s="165"/>
      <c r="B48" s="165"/>
      <c r="C48" s="181"/>
      <c r="D48" s="177"/>
      <c r="E48" s="165"/>
      <c r="F48" s="165"/>
      <c r="G48" s="165"/>
      <c r="H48" s="165"/>
      <c r="I48" s="165"/>
      <c r="J48" s="177"/>
    </row>
    <row r="49" spans="1:10" s="166" customFormat="1" ht="21" customHeight="1">
      <c r="A49" s="165"/>
      <c r="B49" s="165"/>
      <c r="C49" s="181"/>
      <c r="D49" s="177"/>
      <c r="E49" s="165"/>
      <c r="F49" s="165"/>
      <c r="G49" s="165"/>
      <c r="H49" s="165"/>
      <c r="I49" s="165"/>
      <c r="J49" s="177"/>
    </row>
    <row r="50" spans="1:10" s="166" customFormat="1" ht="21" customHeight="1">
      <c r="A50" s="165"/>
      <c r="B50" s="165"/>
      <c r="C50" s="181"/>
      <c r="D50" s="177"/>
      <c r="E50" s="165"/>
      <c r="F50" s="165"/>
      <c r="G50" s="165"/>
      <c r="H50" s="165"/>
      <c r="I50" s="165"/>
      <c r="J50" s="177"/>
    </row>
    <row r="51" spans="1:10" s="166" customFormat="1" ht="21" customHeight="1">
      <c r="A51" s="165"/>
      <c r="B51" s="165"/>
      <c r="C51" s="181"/>
      <c r="D51" s="177"/>
      <c r="E51" s="165"/>
      <c r="F51" s="165"/>
      <c r="G51" s="165"/>
      <c r="H51" s="165"/>
      <c r="I51" s="165"/>
      <c r="J51" s="177"/>
    </row>
    <row r="52" spans="1:10" s="166" customFormat="1" ht="21" customHeight="1">
      <c r="A52" s="165"/>
      <c r="B52" s="165"/>
      <c r="C52" s="181"/>
      <c r="D52" s="177"/>
      <c r="E52" s="165"/>
      <c r="F52" s="165"/>
      <c r="G52" s="165"/>
      <c r="H52" s="165"/>
      <c r="I52" s="165"/>
      <c r="J52" s="177"/>
    </row>
    <row r="53" spans="1:10" s="166" customFormat="1" ht="21" customHeight="1">
      <c r="A53" s="165"/>
      <c r="B53" s="165"/>
      <c r="C53" s="181"/>
      <c r="D53" s="177"/>
      <c r="E53" s="165"/>
      <c r="F53" s="165"/>
      <c r="G53" s="165"/>
      <c r="H53" s="165"/>
      <c r="I53" s="165"/>
      <c r="J53" s="177"/>
    </row>
    <row r="54" spans="1:10" s="166" customFormat="1" ht="21" customHeight="1">
      <c r="A54" s="165"/>
      <c r="B54" s="165"/>
      <c r="C54" s="181"/>
      <c r="D54" s="177"/>
      <c r="E54" s="165"/>
      <c r="F54" s="165"/>
      <c r="G54" s="165"/>
      <c r="H54" s="165"/>
      <c r="I54" s="165"/>
      <c r="J54" s="177"/>
    </row>
    <row r="55" spans="1:10" s="166" customFormat="1" ht="21" customHeight="1">
      <c r="A55" s="165"/>
      <c r="B55" s="165"/>
      <c r="C55" s="181"/>
      <c r="D55" s="177"/>
      <c r="E55" s="165"/>
      <c r="F55" s="165"/>
      <c r="G55" s="165"/>
      <c r="H55" s="165"/>
      <c r="I55" s="165"/>
      <c r="J55" s="177"/>
    </row>
    <row r="56" spans="1:10" s="166" customFormat="1" ht="21" customHeight="1">
      <c r="A56" s="165"/>
      <c r="B56" s="165"/>
      <c r="C56" s="181"/>
      <c r="D56" s="177"/>
      <c r="E56" s="165"/>
      <c r="F56" s="165"/>
      <c r="G56" s="165"/>
      <c r="H56" s="165"/>
      <c r="I56" s="165"/>
      <c r="J56" s="177"/>
    </row>
    <row r="57" spans="1:10" s="166" customFormat="1" ht="21" customHeight="1">
      <c r="A57" s="165"/>
      <c r="B57" s="165"/>
      <c r="C57" s="181"/>
      <c r="D57" s="177"/>
      <c r="E57" s="165"/>
      <c r="F57" s="165"/>
      <c r="G57" s="165"/>
      <c r="H57" s="165"/>
      <c r="I57" s="165"/>
      <c r="J57" s="177"/>
    </row>
    <row r="58" spans="1:10" s="166" customFormat="1" ht="21" customHeight="1">
      <c r="A58" s="165"/>
      <c r="B58" s="165"/>
      <c r="C58" s="181"/>
      <c r="D58" s="177"/>
      <c r="E58" s="165"/>
      <c r="F58" s="165"/>
      <c r="G58" s="165"/>
      <c r="H58" s="165"/>
      <c r="I58" s="165"/>
      <c r="J58" s="177"/>
    </row>
    <row r="59" spans="1:10" s="166" customFormat="1" ht="21" customHeight="1">
      <c r="A59" s="165"/>
      <c r="B59" s="165"/>
      <c r="C59" s="181"/>
      <c r="D59" s="177"/>
      <c r="E59" s="165"/>
      <c r="F59" s="165"/>
      <c r="G59" s="165"/>
      <c r="H59" s="165"/>
      <c r="I59" s="165"/>
      <c r="J59" s="177"/>
    </row>
    <row r="60" spans="1:10" s="166" customFormat="1" ht="21" customHeight="1">
      <c r="A60" s="165"/>
      <c r="B60" s="165"/>
      <c r="C60" s="181"/>
      <c r="D60" s="177"/>
      <c r="E60" s="165"/>
      <c r="F60" s="165"/>
      <c r="G60" s="165"/>
      <c r="H60" s="165"/>
      <c r="I60" s="165"/>
      <c r="J60" s="177"/>
    </row>
    <row r="61" spans="1:10" s="166" customFormat="1" ht="21" customHeight="1">
      <c r="A61" s="165"/>
      <c r="B61" s="165"/>
      <c r="C61" s="181"/>
      <c r="D61" s="177"/>
      <c r="E61" s="165"/>
      <c r="F61" s="165"/>
      <c r="G61" s="165"/>
      <c r="H61" s="165"/>
      <c r="I61" s="165"/>
      <c r="J61" s="177"/>
    </row>
    <row r="62" spans="1:10" s="166" customFormat="1" ht="21" customHeight="1">
      <c r="A62" s="165"/>
      <c r="B62" s="165"/>
      <c r="C62" s="181"/>
      <c r="D62" s="177"/>
      <c r="E62" s="165"/>
      <c r="F62" s="165"/>
      <c r="G62" s="165"/>
      <c r="H62" s="165"/>
      <c r="I62" s="165"/>
      <c r="J62" s="177"/>
    </row>
    <row r="63" spans="1:10" s="166" customFormat="1" ht="21" customHeight="1">
      <c r="A63" s="165"/>
      <c r="B63" s="165"/>
      <c r="C63" s="181"/>
      <c r="D63" s="177"/>
      <c r="E63" s="165"/>
      <c r="F63" s="165"/>
      <c r="G63" s="165"/>
      <c r="H63" s="165"/>
      <c r="I63" s="165"/>
      <c r="J63" s="177"/>
    </row>
    <row r="64" spans="1:10" s="166" customFormat="1" ht="21" customHeight="1">
      <c r="A64" s="165"/>
      <c r="B64" s="165"/>
      <c r="C64" s="181"/>
      <c r="D64" s="177"/>
      <c r="E64" s="165"/>
      <c r="F64" s="165"/>
      <c r="G64" s="165"/>
      <c r="H64" s="165"/>
      <c r="I64" s="165"/>
      <c r="J64" s="177"/>
    </row>
    <row r="65" spans="1:10" s="166" customFormat="1" ht="21" customHeight="1">
      <c r="A65" s="165"/>
      <c r="B65" s="165"/>
      <c r="C65" s="181"/>
      <c r="D65" s="177"/>
      <c r="E65" s="165"/>
      <c r="F65" s="165"/>
      <c r="G65" s="165"/>
      <c r="H65" s="165"/>
      <c r="I65" s="165"/>
      <c r="J65" s="177"/>
    </row>
    <row r="66" spans="1:10" s="166" customFormat="1" ht="21" customHeight="1">
      <c r="A66" s="165"/>
      <c r="B66" s="165"/>
      <c r="C66" s="181"/>
      <c r="D66" s="177"/>
      <c r="E66" s="165"/>
      <c r="F66" s="165"/>
      <c r="G66" s="165"/>
      <c r="H66" s="165"/>
      <c r="I66" s="165"/>
      <c r="J66" s="177"/>
    </row>
    <row r="67" spans="1:10" s="166" customFormat="1" ht="21" customHeight="1">
      <c r="A67" s="165"/>
      <c r="B67" s="165"/>
      <c r="C67" s="181"/>
      <c r="D67" s="177"/>
      <c r="E67" s="165"/>
      <c r="F67" s="165"/>
      <c r="G67" s="165"/>
      <c r="H67" s="165"/>
      <c r="I67" s="165"/>
      <c r="J67" s="177"/>
    </row>
    <row r="68" spans="1:10" s="166" customFormat="1" ht="21" customHeight="1">
      <c r="A68" s="165"/>
      <c r="B68" s="165"/>
      <c r="C68" s="181"/>
      <c r="D68" s="177"/>
      <c r="E68" s="165"/>
      <c r="F68" s="165"/>
      <c r="G68" s="165"/>
      <c r="H68" s="165"/>
      <c r="I68" s="165"/>
      <c r="J68" s="177"/>
    </row>
    <row r="69" spans="1:10" s="166" customFormat="1" ht="21" customHeight="1">
      <c r="A69" s="165"/>
      <c r="B69" s="165"/>
      <c r="C69" s="181"/>
      <c r="D69" s="177"/>
      <c r="E69" s="165"/>
      <c r="F69" s="165"/>
      <c r="G69" s="165"/>
      <c r="H69" s="165"/>
      <c r="I69" s="165"/>
      <c r="J69" s="177"/>
    </row>
    <row r="70" spans="1:10" s="166" customFormat="1" ht="21" customHeight="1">
      <c r="A70" s="165"/>
      <c r="B70" s="165"/>
      <c r="C70" s="181"/>
      <c r="D70" s="177"/>
      <c r="E70" s="165"/>
      <c r="F70" s="165"/>
      <c r="G70" s="165"/>
      <c r="H70" s="165"/>
      <c r="I70" s="165"/>
      <c r="J70" s="177"/>
    </row>
    <row r="71" spans="1:10" s="166" customFormat="1" ht="21" customHeight="1">
      <c r="A71" s="165"/>
      <c r="B71" s="165"/>
      <c r="C71" s="181"/>
      <c r="D71" s="177"/>
      <c r="E71" s="165"/>
      <c r="F71" s="165"/>
      <c r="G71" s="165"/>
      <c r="H71" s="165"/>
      <c r="I71" s="165"/>
      <c r="J71" s="177"/>
    </row>
    <row r="72" spans="1:10" s="166" customFormat="1" ht="21" customHeight="1">
      <c r="A72" s="165"/>
      <c r="B72" s="165"/>
      <c r="C72" s="181"/>
      <c r="D72" s="177"/>
      <c r="E72" s="165"/>
      <c r="F72" s="165"/>
      <c r="G72" s="165"/>
      <c r="H72" s="165"/>
      <c r="I72" s="165"/>
      <c r="J72" s="177"/>
    </row>
    <row r="73" spans="1:10" s="166" customFormat="1" ht="21" customHeight="1">
      <c r="A73" s="165"/>
      <c r="B73" s="165"/>
      <c r="C73" s="181"/>
      <c r="D73" s="177"/>
      <c r="E73" s="165"/>
      <c r="F73" s="165"/>
      <c r="G73" s="165"/>
      <c r="H73" s="165"/>
      <c r="I73" s="165"/>
      <c r="J73" s="177"/>
    </row>
    <row r="74" spans="1:10" s="166" customFormat="1" ht="21" customHeight="1">
      <c r="A74" s="165"/>
      <c r="B74" s="165"/>
      <c r="C74" s="181"/>
      <c r="D74" s="177"/>
      <c r="E74" s="165"/>
      <c r="F74" s="165"/>
      <c r="G74" s="165"/>
      <c r="H74" s="165"/>
      <c r="I74" s="165"/>
      <c r="J74" s="177"/>
    </row>
    <row r="75" spans="1:10" s="166" customFormat="1" ht="21" customHeight="1">
      <c r="A75" s="165"/>
      <c r="B75" s="165"/>
      <c r="C75" s="181"/>
      <c r="D75" s="177"/>
      <c r="E75" s="165"/>
      <c r="F75" s="165"/>
      <c r="G75" s="165"/>
      <c r="H75" s="165"/>
      <c r="I75" s="165"/>
      <c r="J75" s="177"/>
    </row>
    <row r="76" spans="1:10" s="166" customFormat="1" ht="21" customHeight="1">
      <c r="A76" s="165"/>
      <c r="B76" s="165"/>
      <c r="C76" s="181"/>
      <c r="D76" s="177"/>
      <c r="E76" s="165"/>
      <c r="F76" s="165"/>
      <c r="G76" s="165"/>
      <c r="H76" s="165"/>
      <c r="I76" s="165"/>
      <c r="J76" s="177"/>
    </row>
    <row r="77" spans="1:10" s="166" customFormat="1" ht="21" customHeight="1">
      <c r="A77" s="165"/>
      <c r="B77" s="165"/>
      <c r="C77" s="181"/>
      <c r="D77" s="177"/>
      <c r="E77" s="165"/>
      <c r="F77" s="165"/>
      <c r="G77" s="165"/>
      <c r="H77" s="165"/>
      <c r="I77" s="165"/>
      <c r="J77" s="177"/>
    </row>
    <row r="78" spans="1:10" s="166" customFormat="1" ht="21" customHeight="1">
      <c r="A78" s="165"/>
      <c r="B78" s="165"/>
      <c r="C78" s="181"/>
      <c r="D78" s="177"/>
      <c r="E78" s="165"/>
      <c r="F78" s="165"/>
      <c r="G78" s="165"/>
      <c r="H78" s="165"/>
      <c r="I78" s="165"/>
      <c r="J78" s="177"/>
    </row>
    <row r="79" spans="1:10" s="166" customFormat="1" ht="21" customHeight="1">
      <c r="A79" s="165"/>
      <c r="B79" s="165"/>
      <c r="C79" s="181"/>
      <c r="D79" s="177"/>
      <c r="E79" s="165"/>
      <c r="F79" s="165"/>
      <c r="G79" s="165"/>
      <c r="H79" s="165"/>
      <c r="I79" s="165"/>
      <c r="J79" s="177"/>
    </row>
    <row r="80" spans="1:10" s="166" customFormat="1" ht="21" customHeight="1">
      <c r="A80" s="165"/>
      <c r="B80" s="165"/>
      <c r="C80" s="181"/>
      <c r="D80" s="177"/>
      <c r="E80" s="165"/>
      <c r="F80" s="165"/>
      <c r="G80" s="165"/>
      <c r="H80" s="165"/>
      <c r="I80" s="165"/>
      <c r="J80" s="177"/>
    </row>
    <row r="81" spans="1:10" s="166" customFormat="1" ht="21" customHeight="1">
      <c r="A81" s="165"/>
      <c r="B81" s="165"/>
      <c r="C81" s="181"/>
      <c r="D81" s="177"/>
      <c r="E81" s="165"/>
      <c r="F81" s="165"/>
      <c r="G81" s="165"/>
      <c r="H81" s="165"/>
      <c r="I81" s="165"/>
      <c r="J81" s="177"/>
    </row>
    <row r="82" spans="1:10" s="166" customFormat="1" ht="21" customHeight="1">
      <c r="A82" s="165"/>
      <c r="B82" s="165"/>
      <c r="C82" s="181"/>
      <c r="D82" s="177"/>
      <c r="E82" s="165"/>
      <c r="F82" s="165"/>
      <c r="G82" s="165"/>
      <c r="H82" s="165"/>
      <c r="I82" s="165"/>
      <c r="J82" s="177"/>
    </row>
    <row r="83" spans="1:10" s="166" customFormat="1" ht="21" customHeight="1">
      <c r="A83" s="165"/>
      <c r="B83" s="165"/>
      <c r="C83" s="181"/>
      <c r="D83" s="177"/>
      <c r="E83" s="165"/>
      <c r="F83" s="165"/>
      <c r="G83" s="165"/>
      <c r="H83" s="165"/>
      <c r="I83" s="165"/>
      <c r="J83" s="177"/>
    </row>
    <row r="84" spans="1:10" s="166" customFormat="1" ht="21" customHeight="1">
      <c r="A84" s="165"/>
      <c r="B84" s="165"/>
      <c r="C84" s="181"/>
      <c r="D84" s="177"/>
      <c r="E84" s="165"/>
      <c r="F84" s="165"/>
      <c r="G84" s="165"/>
      <c r="H84" s="165"/>
      <c r="I84" s="165"/>
      <c r="J84" s="177"/>
    </row>
    <row r="85" spans="1:10" s="166" customFormat="1" ht="21" customHeight="1">
      <c r="A85" s="165"/>
      <c r="B85" s="165"/>
      <c r="C85" s="181"/>
      <c r="D85" s="177"/>
      <c r="E85" s="165"/>
      <c r="F85" s="165"/>
      <c r="G85" s="165"/>
      <c r="H85" s="165"/>
      <c r="I85" s="165"/>
      <c r="J85" s="177"/>
    </row>
    <row r="86" spans="1:10" s="166" customFormat="1" ht="21" customHeight="1">
      <c r="A86" s="165"/>
      <c r="B86" s="165"/>
      <c r="C86" s="181"/>
      <c r="D86" s="177"/>
      <c r="E86" s="165"/>
      <c r="F86" s="165"/>
      <c r="G86" s="165"/>
      <c r="H86" s="165"/>
      <c r="I86" s="165"/>
      <c r="J86" s="177"/>
    </row>
    <row r="87" spans="1:10" s="166" customFormat="1" ht="21" customHeight="1">
      <c r="A87" s="165"/>
      <c r="B87" s="165"/>
      <c r="C87" s="181"/>
      <c r="D87" s="177"/>
      <c r="E87" s="165"/>
      <c r="F87" s="165"/>
      <c r="G87" s="165"/>
      <c r="H87" s="165"/>
      <c r="I87" s="165"/>
      <c r="J87" s="177"/>
    </row>
    <row r="88" spans="1:10" s="166" customFormat="1" ht="21" customHeight="1">
      <c r="A88" s="165"/>
      <c r="B88" s="165"/>
      <c r="C88" s="181"/>
      <c r="D88" s="177"/>
      <c r="E88" s="165"/>
      <c r="F88" s="165"/>
      <c r="G88" s="165"/>
      <c r="H88" s="165"/>
      <c r="I88" s="165"/>
      <c r="J88" s="177"/>
    </row>
    <row r="89" spans="1:10" s="166" customFormat="1" ht="21" customHeight="1">
      <c r="A89" s="165"/>
      <c r="B89" s="165"/>
      <c r="C89" s="181"/>
      <c r="D89" s="177"/>
      <c r="E89" s="165"/>
      <c r="F89" s="165"/>
      <c r="G89" s="165"/>
      <c r="H89" s="165"/>
      <c r="I89" s="165"/>
      <c r="J89" s="177"/>
    </row>
    <row r="90" spans="1:10" s="166" customFormat="1" ht="21" customHeight="1">
      <c r="A90" s="165"/>
      <c r="B90" s="165"/>
      <c r="C90" s="181"/>
      <c r="D90" s="177"/>
      <c r="E90" s="165"/>
      <c r="F90" s="165"/>
      <c r="G90" s="165"/>
      <c r="H90" s="165"/>
      <c r="I90" s="165"/>
      <c r="J90" s="177"/>
    </row>
    <row r="91" spans="1:10" s="166" customFormat="1" ht="21" customHeight="1">
      <c r="A91" s="165"/>
      <c r="B91" s="165"/>
      <c r="C91" s="181"/>
      <c r="D91" s="177"/>
      <c r="E91" s="165"/>
      <c r="F91" s="165"/>
      <c r="G91" s="165"/>
      <c r="H91" s="165"/>
      <c r="I91" s="165"/>
      <c r="J91" s="177"/>
    </row>
    <row r="92" spans="1:10" s="166" customFormat="1" ht="21" customHeight="1">
      <c r="A92" s="165"/>
      <c r="B92" s="165"/>
      <c r="C92" s="181"/>
      <c r="D92" s="177"/>
      <c r="E92" s="165"/>
      <c r="F92" s="165"/>
      <c r="G92" s="165"/>
      <c r="H92" s="165"/>
      <c r="I92" s="165"/>
      <c r="J92" s="177"/>
    </row>
    <row r="93" spans="1:10" s="166" customFormat="1" ht="21" customHeight="1">
      <c r="A93" s="165"/>
      <c r="B93" s="165"/>
      <c r="C93" s="181"/>
      <c r="D93" s="177"/>
      <c r="E93" s="165"/>
      <c r="F93" s="165"/>
      <c r="G93" s="165"/>
      <c r="H93" s="165"/>
      <c r="I93" s="165"/>
      <c r="J93" s="177"/>
    </row>
    <row r="94" spans="1:10" s="166" customFormat="1" ht="21" customHeight="1">
      <c r="A94" s="165"/>
      <c r="B94" s="165"/>
      <c r="C94" s="181"/>
      <c r="D94" s="177"/>
      <c r="E94" s="165"/>
      <c r="F94" s="165"/>
      <c r="G94" s="165"/>
      <c r="H94" s="165"/>
      <c r="I94" s="165"/>
      <c r="J94" s="177"/>
    </row>
    <row r="95" spans="1:10" s="166" customFormat="1" ht="21" customHeight="1">
      <c r="A95" s="165"/>
      <c r="B95" s="165"/>
      <c r="C95" s="181"/>
      <c r="D95" s="177"/>
      <c r="E95" s="165"/>
      <c r="F95" s="165"/>
      <c r="G95" s="165"/>
      <c r="H95" s="165"/>
      <c r="I95" s="165"/>
      <c r="J95" s="177"/>
    </row>
    <row r="96" spans="1:10" s="166" customFormat="1" ht="21" customHeight="1">
      <c r="A96" s="165"/>
      <c r="B96" s="165"/>
      <c r="C96" s="181"/>
      <c r="D96" s="177"/>
      <c r="E96" s="165"/>
      <c r="F96" s="165"/>
      <c r="G96" s="165"/>
      <c r="H96" s="165"/>
      <c r="I96" s="165"/>
      <c r="J96" s="177"/>
    </row>
    <row r="97" spans="1:10" s="166" customFormat="1" ht="21" customHeight="1">
      <c r="A97" s="165"/>
      <c r="B97" s="165"/>
      <c r="C97" s="181"/>
      <c r="D97" s="177"/>
      <c r="E97" s="165"/>
      <c r="F97" s="165"/>
      <c r="G97" s="165"/>
      <c r="H97" s="165"/>
      <c r="I97" s="165"/>
      <c r="J97" s="177"/>
    </row>
    <row r="98" spans="1:10" s="166" customFormat="1" ht="21" customHeight="1">
      <c r="A98" s="165"/>
      <c r="B98" s="165"/>
      <c r="C98" s="181"/>
      <c r="D98" s="177"/>
      <c r="E98" s="165"/>
      <c r="F98" s="165"/>
      <c r="G98" s="165"/>
      <c r="H98" s="165"/>
      <c r="I98" s="165"/>
      <c r="J98" s="177"/>
    </row>
    <row r="99" spans="1:10" s="166" customFormat="1" ht="21" customHeight="1">
      <c r="A99" s="165"/>
      <c r="B99" s="165"/>
      <c r="C99" s="181"/>
      <c r="D99" s="177"/>
      <c r="E99" s="165"/>
      <c r="F99" s="165"/>
      <c r="G99" s="165"/>
      <c r="H99" s="165"/>
      <c r="I99" s="165"/>
      <c r="J99" s="177"/>
    </row>
    <row r="100" spans="1:10" s="166" customFormat="1" ht="21" customHeight="1">
      <c r="A100" s="165"/>
      <c r="B100" s="165"/>
      <c r="C100" s="181"/>
      <c r="D100" s="177"/>
      <c r="E100" s="165"/>
      <c r="F100" s="165"/>
      <c r="G100" s="165"/>
      <c r="H100" s="165"/>
      <c r="I100" s="165"/>
      <c r="J100" s="177"/>
    </row>
    <row r="101" spans="1:10" s="166" customFormat="1" ht="21" customHeight="1">
      <c r="A101" s="165"/>
      <c r="B101" s="165"/>
      <c r="C101" s="181"/>
      <c r="D101" s="177"/>
      <c r="E101" s="165"/>
      <c r="F101" s="165"/>
      <c r="G101" s="165"/>
      <c r="H101" s="165"/>
      <c r="I101" s="165"/>
      <c r="J101" s="177"/>
    </row>
    <row r="102" spans="1:10" s="166" customFormat="1" ht="21" customHeight="1">
      <c r="A102" s="165"/>
      <c r="B102" s="165"/>
      <c r="C102" s="181"/>
      <c r="D102" s="177"/>
      <c r="E102" s="165"/>
      <c r="F102" s="165"/>
      <c r="G102" s="165"/>
      <c r="H102" s="165"/>
      <c r="I102" s="165"/>
      <c r="J102" s="177"/>
    </row>
    <row r="103" spans="1:10" s="168" customFormat="1" ht="21" customHeight="1">
      <c r="A103" s="165"/>
      <c r="B103" s="165"/>
      <c r="C103" s="181"/>
      <c r="D103" s="177"/>
      <c r="E103" s="165"/>
      <c r="F103" s="165"/>
      <c r="G103" s="165"/>
      <c r="H103" s="165"/>
      <c r="I103" s="165"/>
      <c r="J103" s="177"/>
    </row>
    <row r="104" spans="1:10" s="168" customFormat="1" ht="21" customHeight="1">
      <c r="A104" s="165"/>
      <c r="B104" s="165"/>
      <c r="C104" s="181"/>
      <c r="D104" s="177"/>
      <c r="E104" s="165"/>
      <c r="F104" s="165"/>
      <c r="G104" s="165"/>
      <c r="H104" s="165"/>
      <c r="I104" s="165"/>
      <c r="J104" s="177"/>
    </row>
    <row r="105" spans="1:10" s="168" customFormat="1" ht="21" customHeight="1">
      <c r="A105" s="165"/>
      <c r="B105" s="165"/>
      <c r="C105" s="181"/>
      <c r="D105" s="177"/>
      <c r="E105" s="165"/>
      <c r="F105" s="165"/>
      <c r="G105" s="165"/>
      <c r="H105" s="165"/>
      <c r="I105" s="165"/>
      <c r="J105" s="177"/>
    </row>
    <row r="106" spans="1:10" s="168" customFormat="1" ht="21" customHeight="1">
      <c r="A106" s="165"/>
      <c r="B106" s="165"/>
      <c r="C106" s="181"/>
      <c r="D106" s="177"/>
      <c r="E106" s="165"/>
      <c r="F106" s="165"/>
      <c r="G106" s="165"/>
      <c r="H106" s="165"/>
      <c r="I106" s="165"/>
      <c r="J106" s="177"/>
    </row>
    <row r="107" spans="1:10" s="168" customFormat="1" ht="21" customHeight="1">
      <c r="A107" s="165"/>
      <c r="B107" s="165"/>
      <c r="C107" s="181"/>
      <c r="D107" s="177"/>
      <c r="E107" s="165"/>
      <c r="F107" s="165"/>
      <c r="G107" s="165"/>
      <c r="H107" s="165"/>
      <c r="I107" s="165"/>
      <c r="J107" s="177"/>
    </row>
    <row r="108" spans="1:10" s="168" customFormat="1" ht="21" customHeight="1">
      <c r="A108" s="165"/>
      <c r="B108" s="165"/>
      <c r="C108" s="181"/>
      <c r="D108" s="177"/>
      <c r="E108" s="165"/>
      <c r="F108" s="165"/>
      <c r="G108" s="165"/>
      <c r="H108" s="165"/>
      <c r="I108" s="165"/>
      <c r="J108" s="177"/>
    </row>
    <row r="109" spans="1:10" s="166" customFormat="1" ht="21" customHeight="1">
      <c r="A109" s="165"/>
      <c r="B109" s="165"/>
      <c r="C109" s="181"/>
      <c r="D109" s="177"/>
      <c r="E109" s="165"/>
      <c r="F109" s="165"/>
      <c r="G109" s="165"/>
      <c r="H109" s="165"/>
      <c r="I109" s="165"/>
      <c r="J109" s="177"/>
    </row>
    <row r="110" spans="1:10" s="166" customFormat="1" ht="21" customHeight="1">
      <c r="A110" s="165"/>
      <c r="B110" s="165"/>
      <c r="C110" s="181"/>
      <c r="D110" s="177"/>
      <c r="E110" s="165"/>
      <c r="F110" s="165"/>
      <c r="G110" s="165"/>
      <c r="H110" s="165"/>
      <c r="I110" s="165"/>
      <c r="J110" s="177"/>
    </row>
    <row r="111" spans="1:10" s="166" customFormat="1" ht="21" customHeight="1">
      <c r="A111" s="165"/>
      <c r="B111" s="165"/>
      <c r="C111" s="181"/>
      <c r="D111" s="177"/>
      <c r="E111" s="165"/>
      <c r="F111" s="165"/>
      <c r="G111" s="165"/>
      <c r="H111" s="165"/>
      <c r="I111" s="165"/>
      <c r="J111" s="177"/>
    </row>
    <row r="112" spans="1:10" s="166" customFormat="1" ht="21" customHeight="1">
      <c r="A112" s="165"/>
      <c r="B112" s="165"/>
      <c r="C112" s="181"/>
      <c r="D112" s="177"/>
      <c r="E112" s="165"/>
      <c r="F112" s="165"/>
      <c r="G112" s="165"/>
      <c r="H112" s="165"/>
      <c r="I112" s="165"/>
      <c r="J112" s="177"/>
    </row>
    <row r="113" spans="1:10" s="166" customFormat="1" ht="21" customHeight="1">
      <c r="A113" s="165"/>
      <c r="B113" s="165"/>
      <c r="C113" s="181"/>
      <c r="D113" s="177"/>
      <c r="E113" s="165"/>
      <c r="F113" s="165"/>
      <c r="G113" s="165"/>
      <c r="H113" s="165"/>
      <c r="I113" s="165"/>
      <c r="J113" s="177"/>
    </row>
    <row r="114" spans="1:10" s="166" customFormat="1" ht="21" customHeight="1">
      <c r="A114" s="165"/>
      <c r="B114" s="165"/>
      <c r="C114" s="181"/>
      <c r="D114" s="177"/>
      <c r="E114" s="165"/>
      <c r="F114" s="165"/>
      <c r="G114" s="165"/>
      <c r="H114" s="165"/>
      <c r="I114" s="165"/>
      <c r="J114" s="177"/>
    </row>
    <row r="115" spans="1:10" s="166" customFormat="1" ht="21" customHeight="1">
      <c r="A115" s="165"/>
      <c r="B115" s="165"/>
      <c r="C115" s="181"/>
      <c r="D115" s="177"/>
      <c r="E115" s="165"/>
      <c r="F115" s="165"/>
      <c r="G115" s="165"/>
      <c r="H115" s="165"/>
      <c r="I115" s="165"/>
      <c r="J115" s="177"/>
    </row>
    <row r="116" spans="1:10" s="166" customFormat="1" ht="21" customHeight="1">
      <c r="A116" s="165"/>
      <c r="B116" s="165"/>
      <c r="C116" s="181"/>
      <c r="D116" s="177"/>
      <c r="E116" s="165"/>
      <c r="F116" s="165"/>
      <c r="G116" s="165"/>
      <c r="H116" s="165"/>
      <c r="I116" s="165"/>
      <c r="J116" s="177"/>
    </row>
    <row r="117" spans="1:10" s="166" customFormat="1" ht="21" customHeight="1">
      <c r="A117" s="165"/>
      <c r="B117" s="165"/>
      <c r="C117" s="181"/>
      <c r="D117" s="177"/>
      <c r="E117" s="165"/>
      <c r="F117" s="165"/>
      <c r="G117" s="165"/>
      <c r="H117" s="165"/>
      <c r="I117" s="165"/>
      <c r="J117" s="177"/>
    </row>
    <row r="118" spans="1:10" s="167" customFormat="1" ht="21" customHeight="1">
      <c r="A118" s="165"/>
      <c r="B118" s="165"/>
      <c r="C118" s="181"/>
      <c r="D118" s="177"/>
      <c r="E118" s="165"/>
      <c r="F118" s="165"/>
      <c r="G118" s="165"/>
      <c r="H118" s="165"/>
      <c r="I118" s="165"/>
      <c r="J118" s="177"/>
    </row>
    <row r="119" spans="1:10" s="167" customFormat="1" ht="21" customHeight="1">
      <c r="A119" s="165"/>
      <c r="B119" s="165"/>
      <c r="C119" s="181"/>
      <c r="D119" s="177"/>
      <c r="E119" s="165"/>
      <c r="F119" s="165"/>
      <c r="G119" s="165"/>
      <c r="H119" s="165"/>
      <c r="I119" s="165"/>
      <c r="J119" s="177"/>
    </row>
    <row r="120" spans="1:10" s="167" customFormat="1" ht="21" customHeight="1">
      <c r="A120" s="165"/>
      <c r="B120" s="165"/>
      <c r="C120" s="181"/>
      <c r="D120" s="177"/>
      <c r="E120" s="165"/>
      <c r="F120" s="165"/>
      <c r="G120" s="165"/>
      <c r="H120" s="165"/>
      <c r="I120" s="165"/>
      <c r="J120" s="177"/>
    </row>
    <row r="121" spans="1:10" s="167" customFormat="1" ht="21" customHeight="1">
      <c r="A121" s="165"/>
      <c r="B121" s="165"/>
      <c r="C121" s="181"/>
      <c r="D121" s="177"/>
      <c r="E121" s="165"/>
      <c r="F121" s="165"/>
      <c r="G121" s="165"/>
      <c r="H121" s="165"/>
      <c r="I121" s="165"/>
      <c r="J121" s="177"/>
    </row>
    <row r="122" spans="1:10" s="167" customFormat="1" ht="21" customHeight="1">
      <c r="A122" s="165"/>
      <c r="B122" s="165"/>
      <c r="C122" s="181"/>
      <c r="D122" s="177"/>
      <c r="E122" s="165"/>
      <c r="F122" s="165"/>
      <c r="G122" s="165"/>
      <c r="H122" s="165"/>
      <c r="I122" s="165"/>
      <c r="J122" s="177"/>
    </row>
    <row r="123" spans="1:10" s="167" customFormat="1" ht="21" customHeight="1">
      <c r="A123" s="165"/>
      <c r="B123" s="165"/>
      <c r="C123" s="181"/>
      <c r="D123" s="177"/>
      <c r="E123" s="165"/>
      <c r="F123" s="165"/>
      <c r="G123" s="165"/>
      <c r="H123" s="165"/>
      <c r="I123" s="165"/>
      <c r="J123" s="177"/>
    </row>
    <row r="124" spans="1:10" s="167" customFormat="1" ht="21" customHeight="1">
      <c r="A124" s="165"/>
      <c r="B124" s="165"/>
      <c r="C124" s="181"/>
      <c r="D124" s="177"/>
      <c r="E124" s="165"/>
      <c r="F124" s="165"/>
      <c r="G124" s="165"/>
      <c r="H124" s="165"/>
      <c r="I124" s="165"/>
      <c r="J124" s="177"/>
    </row>
    <row r="125" spans="1:10" s="167" customFormat="1" ht="21" customHeight="1">
      <c r="A125" s="165"/>
      <c r="B125" s="165"/>
      <c r="C125" s="181"/>
      <c r="D125" s="177"/>
      <c r="E125" s="165"/>
      <c r="F125" s="165"/>
      <c r="G125" s="165"/>
      <c r="H125" s="165"/>
      <c r="I125" s="165"/>
      <c r="J125" s="177"/>
    </row>
    <row r="126" spans="1:10" s="167" customFormat="1" ht="21" customHeight="1">
      <c r="A126" s="165"/>
      <c r="B126" s="165"/>
      <c r="C126" s="181"/>
      <c r="D126" s="177"/>
      <c r="E126" s="165"/>
      <c r="F126" s="165"/>
      <c r="G126" s="165"/>
      <c r="H126" s="165"/>
      <c r="I126" s="165"/>
      <c r="J126" s="177"/>
    </row>
    <row r="127" spans="1:10" s="167" customFormat="1" ht="21" customHeight="1">
      <c r="A127" s="165"/>
      <c r="B127" s="165"/>
      <c r="C127" s="181"/>
      <c r="D127" s="177"/>
      <c r="E127" s="165"/>
      <c r="F127" s="165"/>
      <c r="G127" s="165"/>
      <c r="H127" s="165"/>
      <c r="I127" s="165"/>
      <c r="J127" s="177"/>
    </row>
    <row r="128" spans="1:10" s="167" customFormat="1" ht="21" customHeight="1">
      <c r="A128" s="165"/>
      <c r="B128" s="165"/>
      <c r="C128" s="181"/>
      <c r="D128" s="177"/>
      <c r="E128" s="165"/>
      <c r="F128" s="165"/>
      <c r="G128" s="165"/>
      <c r="H128" s="165"/>
      <c r="I128" s="165"/>
      <c r="J128" s="177"/>
    </row>
    <row r="129" spans="1:10" s="167" customFormat="1" ht="21" customHeight="1">
      <c r="A129" s="165"/>
      <c r="B129" s="165"/>
      <c r="C129" s="181"/>
      <c r="D129" s="177"/>
      <c r="E129" s="165"/>
      <c r="F129" s="165"/>
      <c r="G129" s="165"/>
      <c r="H129" s="165"/>
      <c r="I129" s="165"/>
      <c r="J129" s="177"/>
    </row>
    <row r="130" spans="1:10" s="167" customFormat="1" ht="21" customHeight="1">
      <c r="A130" s="165"/>
      <c r="B130" s="165"/>
      <c r="C130" s="181"/>
      <c r="D130" s="177"/>
      <c r="E130" s="165"/>
      <c r="F130" s="165"/>
      <c r="G130" s="165"/>
      <c r="H130" s="165"/>
      <c r="I130" s="165"/>
      <c r="J130" s="177"/>
    </row>
    <row r="131" spans="1:10" s="167" customFormat="1" ht="21" customHeight="1">
      <c r="A131" s="165"/>
      <c r="B131" s="165"/>
      <c r="C131" s="181"/>
      <c r="D131" s="177"/>
      <c r="E131" s="165"/>
      <c r="F131" s="165"/>
      <c r="G131" s="165"/>
      <c r="H131" s="165"/>
      <c r="I131" s="165"/>
      <c r="J131" s="177"/>
    </row>
    <row r="132" spans="1:10" s="167" customFormat="1" ht="21" customHeight="1">
      <c r="A132" s="165"/>
      <c r="B132" s="165"/>
      <c r="C132" s="181"/>
      <c r="D132" s="177"/>
      <c r="E132" s="165"/>
      <c r="F132" s="165"/>
      <c r="G132" s="165"/>
      <c r="H132" s="165"/>
      <c r="I132" s="165"/>
      <c r="J132" s="177"/>
    </row>
    <row r="133" spans="1:10" s="167" customFormat="1" ht="21" customHeight="1">
      <c r="A133" s="165"/>
      <c r="B133" s="165"/>
      <c r="C133" s="181"/>
      <c r="D133" s="177"/>
      <c r="E133" s="165"/>
      <c r="F133" s="165"/>
      <c r="G133" s="165"/>
      <c r="H133" s="165"/>
      <c r="I133" s="165"/>
      <c r="J133" s="177"/>
    </row>
    <row r="134" spans="1:10" s="167" customFormat="1" ht="21" customHeight="1">
      <c r="A134" s="165"/>
      <c r="B134" s="165"/>
      <c r="C134" s="181"/>
      <c r="D134" s="177"/>
      <c r="E134" s="165"/>
      <c r="F134" s="165"/>
      <c r="G134" s="165"/>
      <c r="H134" s="165"/>
      <c r="I134" s="165"/>
      <c r="J134" s="177"/>
    </row>
    <row r="135" spans="1:10" s="167" customFormat="1" ht="21" customHeight="1">
      <c r="A135" s="165"/>
      <c r="B135" s="165"/>
      <c r="C135" s="181"/>
      <c r="D135" s="177"/>
      <c r="E135" s="165"/>
      <c r="F135" s="165"/>
      <c r="G135" s="165"/>
      <c r="H135" s="165"/>
      <c r="I135" s="165"/>
      <c r="J135" s="177"/>
    </row>
    <row r="136" spans="1:10" s="166" customFormat="1" ht="21" customHeight="1">
      <c r="A136" s="165"/>
      <c r="B136" s="165"/>
      <c r="C136" s="181"/>
      <c r="D136" s="177"/>
      <c r="E136" s="165"/>
      <c r="F136" s="165"/>
      <c r="G136" s="165"/>
      <c r="H136" s="165"/>
      <c r="I136" s="165"/>
      <c r="J136" s="177"/>
    </row>
    <row r="137" spans="1:10" s="167" customFormat="1" ht="21" customHeight="1">
      <c r="A137" s="165"/>
      <c r="B137" s="165"/>
      <c r="C137" s="181"/>
      <c r="D137" s="177"/>
      <c r="E137" s="165"/>
      <c r="F137" s="165"/>
      <c r="G137" s="165"/>
      <c r="H137" s="165"/>
      <c r="I137" s="165"/>
      <c r="J137" s="177"/>
    </row>
    <row r="138" spans="1:10" s="167" customFormat="1" ht="21" customHeight="1">
      <c r="A138" s="165"/>
      <c r="B138" s="165"/>
      <c r="C138" s="181"/>
      <c r="D138" s="177"/>
      <c r="E138" s="165"/>
      <c r="F138" s="165"/>
      <c r="G138" s="165"/>
      <c r="H138" s="165"/>
      <c r="I138" s="165"/>
      <c r="J138" s="177"/>
    </row>
    <row r="139" spans="1:10" s="166" customFormat="1" ht="21" customHeight="1">
      <c r="A139" s="165"/>
      <c r="B139" s="165"/>
      <c r="C139" s="181"/>
      <c r="D139" s="177"/>
      <c r="E139" s="165"/>
      <c r="F139" s="165"/>
      <c r="G139" s="165"/>
      <c r="H139" s="165"/>
      <c r="I139" s="165"/>
      <c r="J139" s="177"/>
    </row>
    <row r="140" spans="1:10" s="166" customFormat="1" ht="21" customHeight="1">
      <c r="A140" s="165"/>
      <c r="B140" s="165"/>
      <c r="C140" s="181"/>
      <c r="D140" s="177"/>
      <c r="E140" s="165"/>
      <c r="F140" s="165"/>
      <c r="G140" s="165"/>
      <c r="H140" s="165"/>
      <c r="I140" s="165"/>
      <c r="J140" s="177"/>
    </row>
    <row r="141" spans="1:10" s="166" customFormat="1" ht="21" customHeight="1">
      <c r="A141" s="165"/>
      <c r="B141" s="165"/>
      <c r="C141" s="181"/>
      <c r="D141" s="177"/>
      <c r="E141" s="165"/>
      <c r="F141" s="165"/>
      <c r="G141" s="165"/>
      <c r="H141" s="165"/>
      <c r="I141" s="165"/>
      <c r="J141" s="177"/>
    </row>
    <row r="142" spans="1:10" s="166" customFormat="1" ht="21" customHeight="1">
      <c r="A142" s="165"/>
      <c r="B142" s="165"/>
      <c r="C142" s="181"/>
      <c r="D142" s="177"/>
      <c r="E142" s="165"/>
      <c r="F142" s="165"/>
      <c r="G142" s="165"/>
      <c r="H142" s="165"/>
      <c r="I142" s="165"/>
      <c r="J142" s="177"/>
    </row>
    <row r="143" spans="1:10" s="166" customFormat="1" ht="21" customHeight="1">
      <c r="A143" s="165"/>
      <c r="B143" s="165"/>
      <c r="C143" s="181"/>
      <c r="D143" s="177"/>
      <c r="E143" s="165"/>
      <c r="F143" s="165"/>
      <c r="G143" s="165"/>
      <c r="H143" s="165"/>
      <c r="I143" s="165"/>
      <c r="J143" s="177"/>
    </row>
    <row r="144" spans="1:10" s="166" customFormat="1" ht="21" customHeight="1">
      <c r="A144" s="165"/>
      <c r="B144" s="165"/>
      <c r="C144" s="181"/>
      <c r="D144" s="177"/>
      <c r="E144" s="165"/>
      <c r="F144" s="165"/>
      <c r="G144" s="165"/>
      <c r="H144" s="165"/>
      <c r="I144" s="165"/>
      <c r="J144" s="177"/>
    </row>
    <row r="145" spans="1:10" s="166" customFormat="1" ht="21" customHeight="1">
      <c r="A145" s="165"/>
      <c r="B145" s="165"/>
      <c r="C145" s="181"/>
      <c r="D145" s="177"/>
      <c r="E145" s="165"/>
      <c r="F145" s="165"/>
      <c r="G145" s="165"/>
      <c r="H145" s="165"/>
      <c r="I145" s="165"/>
      <c r="J145" s="177"/>
    </row>
    <row r="146" spans="1:10" s="166" customFormat="1" ht="21" customHeight="1">
      <c r="A146" s="165"/>
      <c r="B146" s="165"/>
      <c r="C146" s="181"/>
      <c r="D146" s="177"/>
      <c r="E146" s="165"/>
      <c r="F146" s="165"/>
      <c r="G146" s="165"/>
      <c r="H146" s="165"/>
      <c r="I146" s="165"/>
      <c r="J146" s="177"/>
    </row>
    <row r="147" spans="1:10" s="166" customFormat="1" ht="21" customHeight="1">
      <c r="A147" s="165"/>
      <c r="B147" s="165"/>
      <c r="C147" s="181"/>
      <c r="D147" s="177"/>
      <c r="E147" s="165"/>
      <c r="F147" s="165"/>
      <c r="G147" s="165"/>
      <c r="H147" s="165"/>
      <c r="I147" s="165"/>
      <c r="J147" s="177"/>
    </row>
    <row r="148" spans="1:10" s="166" customFormat="1" ht="21" customHeight="1">
      <c r="A148" s="165"/>
      <c r="B148" s="165"/>
      <c r="C148" s="181"/>
      <c r="D148" s="177"/>
      <c r="E148" s="165"/>
      <c r="F148" s="165"/>
      <c r="G148" s="165"/>
      <c r="H148" s="165"/>
      <c r="I148" s="165"/>
      <c r="J148" s="177"/>
    </row>
    <row r="149" spans="1:10" s="166" customFormat="1" ht="21" customHeight="1">
      <c r="A149" s="165"/>
      <c r="B149" s="165"/>
      <c r="C149" s="181"/>
      <c r="D149" s="177"/>
      <c r="E149" s="165"/>
      <c r="F149" s="165"/>
      <c r="G149" s="165"/>
      <c r="H149" s="165"/>
      <c r="I149" s="165"/>
      <c r="J149" s="177"/>
    </row>
    <row r="150" spans="1:10" s="166" customFormat="1" ht="21" customHeight="1">
      <c r="A150" s="165"/>
      <c r="B150" s="165"/>
      <c r="C150" s="181"/>
      <c r="D150" s="177"/>
      <c r="E150" s="165"/>
      <c r="F150" s="165"/>
      <c r="G150" s="165"/>
      <c r="H150" s="165"/>
      <c r="I150" s="165"/>
      <c r="J150" s="177"/>
    </row>
    <row r="151" spans="1:10" s="166" customFormat="1" ht="21" customHeight="1">
      <c r="A151" s="165"/>
      <c r="B151" s="165"/>
      <c r="C151" s="181"/>
      <c r="D151" s="177"/>
      <c r="E151" s="165"/>
      <c r="F151" s="165"/>
      <c r="G151" s="165"/>
      <c r="H151" s="165"/>
      <c r="I151" s="165"/>
      <c r="J151" s="177"/>
    </row>
    <row r="152" spans="1:10" s="166" customFormat="1" ht="21" customHeight="1">
      <c r="A152" s="165"/>
      <c r="B152" s="165"/>
      <c r="C152" s="181"/>
      <c r="D152" s="177"/>
      <c r="E152" s="165"/>
      <c r="F152" s="165"/>
      <c r="G152" s="165"/>
      <c r="H152" s="165"/>
      <c r="I152" s="165"/>
      <c r="J152" s="177"/>
    </row>
    <row r="153" spans="1:10" s="166" customFormat="1" ht="21" customHeight="1">
      <c r="A153" s="165"/>
      <c r="B153" s="165"/>
      <c r="C153" s="181"/>
      <c r="D153" s="177"/>
      <c r="E153" s="165"/>
      <c r="F153" s="165"/>
      <c r="G153" s="165"/>
      <c r="H153" s="165"/>
      <c r="I153" s="165"/>
      <c r="J153" s="177"/>
    </row>
    <row r="154" spans="1:10" s="166" customFormat="1" ht="21" customHeight="1">
      <c r="A154" s="165"/>
      <c r="B154" s="165"/>
      <c r="C154" s="181"/>
      <c r="D154" s="177"/>
      <c r="E154" s="165"/>
      <c r="F154" s="165"/>
      <c r="G154" s="165"/>
      <c r="H154" s="165"/>
      <c r="I154" s="165"/>
      <c r="J154" s="177"/>
    </row>
    <row r="155" spans="1:10" s="166" customFormat="1" ht="21" customHeight="1">
      <c r="A155" s="165"/>
      <c r="B155" s="165"/>
      <c r="C155" s="181"/>
      <c r="D155" s="177"/>
      <c r="E155" s="165"/>
      <c r="F155" s="165"/>
      <c r="G155" s="165"/>
      <c r="H155" s="165"/>
      <c r="I155" s="165"/>
      <c r="J155" s="177"/>
    </row>
    <row r="156" spans="1:10" s="166" customFormat="1" ht="21" customHeight="1">
      <c r="A156" s="165"/>
      <c r="B156" s="165"/>
      <c r="C156" s="181"/>
      <c r="D156" s="177"/>
      <c r="E156" s="165"/>
      <c r="F156" s="165"/>
      <c r="G156" s="165"/>
      <c r="H156" s="165"/>
      <c r="I156" s="165"/>
      <c r="J156" s="177"/>
    </row>
    <row r="157" spans="1:10" s="166" customFormat="1" ht="21" customHeight="1">
      <c r="A157" s="165"/>
      <c r="B157" s="165"/>
      <c r="C157" s="181"/>
      <c r="D157" s="177"/>
      <c r="E157" s="165"/>
      <c r="F157" s="165"/>
      <c r="G157" s="165"/>
      <c r="H157" s="165"/>
      <c r="I157" s="165"/>
      <c r="J157" s="177"/>
    </row>
    <row r="158" spans="1:10" s="166" customFormat="1" ht="21" customHeight="1">
      <c r="A158" s="165"/>
      <c r="B158" s="165"/>
      <c r="C158" s="181"/>
      <c r="D158" s="177"/>
      <c r="E158" s="165"/>
      <c r="F158" s="165"/>
      <c r="G158" s="165"/>
      <c r="H158" s="165"/>
      <c r="I158" s="165"/>
      <c r="J158" s="177"/>
    </row>
    <row r="159" spans="1:10" s="166" customFormat="1" ht="21" customHeight="1">
      <c r="A159" s="165"/>
      <c r="B159" s="165"/>
      <c r="C159" s="181"/>
      <c r="D159" s="177"/>
      <c r="E159" s="165"/>
      <c r="F159" s="165"/>
      <c r="G159" s="165"/>
      <c r="H159" s="165"/>
      <c r="I159" s="165"/>
      <c r="J159" s="177"/>
    </row>
    <row r="160" spans="1:10" s="166" customFormat="1" ht="21" customHeight="1">
      <c r="A160" s="165"/>
      <c r="B160" s="165"/>
      <c r="C160" s="181"/>
      <c r="D160" s="177"/>
      <c r="E160" s="165"/>
      <c r="F160" s="165"/>
      <c r="G160" s="165"/>
      <c r="H160" s="165"/>
      <c r="I160" s="165"/>
      <c r="J160" s="177"/>
    </row>
    <row r="161" spans="1:10" s="166" customFormat="1" ht="21" customHeight="1">
      <c r="A161" s="165"/>
      <c r="B161" s="165"/>
      <c r="C161" s="181"/>
      <c r="D161" s="177"/>
      <c r="E161" s="165"/>
      <c r="F161" s="165"/>
      <c r="G161" s="165"/>
      <c r="H161" s="165"/>
      <c r="I161" s="165"/>
      <c r="J161" s="177"/>
    </row>
    <row r="162" spans="1:10" s="166" customFormat="1" ht="21" customHeight="1">
      <c r="A162" s="165"/>
      <c r="B162" s="165"/>
      <c r="C162" s="181"/>
      <c r="D162" s="177"/>
      <c r="E162" s="165"/>
      <c r="F162" s="165"/>
      <c r="G162" s="165"/>
      <c r="H162" s="165"/>
      <c r="I162" s="165"/>
      <c r="J162" s="177"/>
    </row>
    <row r="163" spans="1:10" s="166" customFormat="1" ht="21" customHeight="1">
      <c r="A163" s="165"/>
      <c r="B163" s="165"/>
      <c r="C163" s="181"/>
      <c r="D163" s="177"/>
      <c r="E163" s="165"/>
      <c r="F163" s="165"/>
      <c r="G163" s="165"/>
      <c r="H163" s="165"/>
      <c r="I163" s="165"/>
      <c r="J163" s="177"/>
    </row>
    <row r="164" spans="1:10" s="166" customFormat="1" ht="21" customHeight="1">
      <c r="A164" s="165"/>
      <c r="B164" s="165"/>
      <c r="C164" s="181"/>
      <c r="D164" s="177"/>
      <c r="E164" s="165"/>
      <c r="F164" s="165"/>
      <c r="G164" s="165"/>
      <c r="H164" s="165"/>
      <c r="I164" s="165"/>
      <c r="J164" s="177"/>
    </row>
    <row r="165" spans="1:10" s="166" customFormat="1" ht="21" customHeight="1">
      <c r="A165" s="165"/>
      <c r="B165" s="165"/>
      <c r="C165" s="181"/>
      <c r="D165" s="177"/>
      <c r="E165" s="165"/>
      <c r="F165" s="165"/>
      <c r="G165" s="165"/>
      <c r="H165" s="165"/>
      <c r="I165" s="165"/>
      <c r="J165" s="177"/>
    </row>
    <row r="166" spans="1:10" s="166" customFormat="1" ht="21" customHeight="1">
      <c r="A166" s="165"/>
      <c r="B166" s="165"/>
      <c r="C166" s="181"/>
      <c r="D166" s="177"/>
      <c r="E166" s="165"/>
      <c r="F166" s="165"/>
      <c r="G166" s="165"/>
      <c r="H166" s="165"/>
      <c r="I166" s="165"/>
      <c r="J166" s="177"/>
    </row>
    <row r="167" spans="1:10" s="166" customFormat="1" ht="21" customHeight="1">
      <c r="A167" s="165"/>
      <c r="B167" s="165"/>
      <c r="C167" s="181"/>
      <c r="D167" s="177"/>
      <c r="E167" s="165"/>
      <c r="F167" s="165"/>
      <c r="G167" s="165"/>
      <c r="H167" s="165"/>
      <c r="I167" s="165"/>
      <c r="J167" s="177"/>
    </row>
    <row r="168" spans="1:10" s="166" customFormat="1" ht="21" customHeight="1">
      <c r="A168" s="165"/>
      <c r="B168" s="165"/>
      <c r="C168" s="181"/>
      <c r="D168" s="177"/>
      <c r="E168" s="165"/>
      <c r="F168" s="165"/>
      <c r="G168" s="165"/>
      <c r="H168" s="165"/>
      <c r="I168" s="165"/>
      <c r="J168" s="177"/>
    </row>
    <row r="169" spans="1:10" s="166" customFormat="1" ht="21" customHeight="1">
      <c r="A169" s="165"/>
      <c r="B169" s="165"/>
      <c r="C169" s="181"/>
      <c r="D169" s="177"/>
      <c r="E169" s="165"/>
      <c r="F169" s="165"/>
      <c r="G169" s="165"/>
      <c r="H169" s="165"/>
      <c r="I169" s="165"/>
      <c r="J169" s="177"/>
    </row>
    <row r="170" spans="1:10" s="166" customFormat="1" ht="21" customHeight="1">
      <c r="A170" s="165"/>
      <c r="B170" s="165"/>
      <c r="C170" s="181"/>
      <c r="D170" s="177"/>
      <c r="E170" s="165"/>
      <c r="F170" s="165"/>
      <c r="G170" s="165"/>
      <c r="H170" s="165"/>
      <c r="I170" s="165"/>
      <c r="J170" s="177"/>
    </row>
    <row r="171" spans="1:10" s="166" customFormat="1" ht="21" customHeight="1">
      <c r="A171" s="165"/>
      <c r="B171" s="165"/>
      <c r="C171" s="181"/>
      <c r="D171" s="177"/>
      <c r="E171" s="165"/>
      <c r="F171" s="165"/>
      <c r="G171" s="165"/>
      <c r="H171" s="165"/>
      <c r="I171" s="165"/>
      <c r="J171" s="177"/>
    </row>
    <row r="172" spans="1:10" s="166" customFormat="1" ht="21" customHeight="1">
      <c r="A172" s="165"/>
      <c r="B172" s="165"/>
      <c r="C172" s="181"/>
      <c r="D172" s="177"/>
      <c r="E172" s="165"/>
      <c r="F172" s="165"/>
      <c r="G172" s="165"/>
      <c r="H172" s="165"/>
      <c r="I172" s="165"/>
      <c r="J172" s="177"/>
    </row>
    <row r="173" spans="1:10" s="166" customFormat="1" ht="21" customHeight="1">
      <c r="A173" s="165"/>
      <c r="B173" s="165"/>
      <c r="C173" s="181"/>
      <c r="D173" s="177"/>
      <c r="E173" s="165"/>
      <c r="F173" s="165"/>
      <c r="G173" s="165"/>
      <c r="H173" s="165"/>
      <c r="I173" s="165"/>
      <c r="J173" s="177"/>
    </row>
    <row r="174" spans="1:10" s="166" customFormat="1" ht="21" customHeight="1">
      <c r="A174" s="165"/>
      <c r="B174" s="165"/>
      <c r="C174" s="181"/>
      <c r="D174" s="177"/>
      <c r="E174" s="165"/>
      <c r="F174" s="165"/>
      <c r="G174" s="165"/>
      <c r="H174" s="165"/>
      <c r="I174" s="165"/>
      <c r="J174" s="177"/>
    </row>
    <row r="175" spans="1:10" s="166" customFormat="1" ht="21" customHeight="1">
      <c r="A175" s="165"/>
      <c r="B175" s="165"/>
      <c r="C175" s="181"/>
      <c r="D175" s="177"/>
      <c r="E175" s="165"/>
      <c r="F175" s="165"/>
      <c r="G175" s="165"/>
      <c r="H175" s="165"/>
      <c r="I175" s="165"/>
      <c r="J175" s="177"/>
    </row>
    <row r="176" spans="1:10" s="166" customFormat="1" ht="21" customHeight="1">
      <c r="A176" s="165"/>
      <c r="B176" s="165"/>
      <c r="C176" s="181"/>
      <c r="D176" s="177"/>
      <c r="E176" s="165"/>
      <c r="F176" s="165"/>
      <c r="G176" s="165"/>
      <c r="H176" s="165"/>
      <c r="I176" s="165"/>
      <c r="J176" s="177"/>
    </row>
    <row r="177" spans="1:10" s="166" customFormat="1" ht="21" customHeight="1">
      <c r="A177" s="165"/>
      <c r="B177" s="165"/>
      <c r="C177" s="181"/>
      <c r="D177" s="177"/>
      <c r="E177" s="165"/>
      <c r="F177" s="165"/>
      <c r="G177" s="165"/>
      <c r="H177" s="165"/>
      <c r="I177" s="165"/>
      <c r="J177" s="177"/>
    </row>
    <row r="178" spans="1:10" s="166" customFormat="1" ht="21" customHeight="1">
      <c r="A178" s="165"/>
      <c r="B178" s="165"/>
      <c r="C178" s="181"/>
      <c r="D178" s="177"/>
      <c r="E178" s="165"/>
      <c r="F178" s="165"/>
      <c r="G178" s="165"/>
      <c r="H178" s="165"/>
      <c r="I178" s="165"/>
      <c r="J178" s="177"/>
    </row>
    <row r="179" spans="1:10" s="166" customFormat="1" ht="21" customHeight="1">
      <c r="A179" s="165"/>
      <c r="B179" s="165"/>
      <c r="C179" s="181"/>
      <c r="D179" s="177"/>
      <c r="E179" s="165"/>
      <c r="F179" s="165"/>
      <c r="G179" s="165"/>
      <c r="H179" s="165"/>
      <c r="I179" s="165"/>
      <c r="J179" s="177"/>
    </row>
    <row r="180" spans="1:10" s="166" customFormat="1" ht="21" customHeight="1">
      <c r="A180" s="165"/>
      <c r="B180" s="165"/>
      <c r="C180" s="181"/>
      <c r="D180" s="177"/>
      <c r="E180" s="165"/>
      <c r="F180" s="165"/>
      <c r="G180" s="165"/>
      <c r="H180" s="165"/>
      <c r="I180" s="165"/>
      <c r="J180" s="177"/>
    </row>
    <row r="181" spans="1:10" s="166" customFormat="1" ht="21" customHeight="1">
      <c r="A181" s="165"/>
      <c r="B181" s="165"/>
      <c r="C181" s="181"/>
      <c r="D181" s="177"/>
      <c r="E181" s="165"/>
      <c r="F181" s="165"/>
      <c r="G181" s="165"/>
      <c r="H181" s="165"/>
      <c r="I181" s="165"/>
      <c r="J181" s="177"/>
    </row>
    <row r="182" spans="1:10" s="166" customFormat="1" ht="21" customHeight="1">
      <c r="A182" s="165"/>
      <c r="B182" s="165"/>
      <c r="C182" s="181"/>
      <c r="D182" s="177"/>
      <c r="E182" s="165"/>
      <c r="F182" s="165"/>
      <c r="G182" s="165"/>
      <c r="H182" s="165"/>
      <c r="I182" s="165"/>
      <c r="J182" s="177"/>
    </row>
    <row r="183" spans="1:10" s="166" customFormat="1" ht="21" customHeight="1">
      <c r="A183" s="165"/>
      <c r="B183" s="165"/>
      <c r="C183" s="181"/>
      <c r="D183" s="177"/>
      <c r="E183" s="165"/>
      <c r="F183" s="165"/>
      <c r="G183" s="165"/>
      <c r="H183" s="165"/>
      <c r="I183" s="165"/>
      <c r="J183" s="177"/>
    </row>
    <row r="184" spans="1:10" s="166" customFormat="1" ht="21" customHeight="1">
      <c r="A184" s="165"/>
      <c r="B184" s="165"/>
      <c r="C184" s="181"/>
      <c r="D184" s="177"/>
      <c r="E184" s="165"/>
      <c r="F184" s="165"/>
      <c r="G184" s="165"/>
      <c r="H184" s="165"/>
      <c r="I184" s="165"/>
      <c r="J184" s="177"/>
    </row>
    <row r="185" spans="1:10" s="166" customFormat="1" ht="21" customHeight="1">
      <c r="A185" s="165"/>
      <c r="B185" s="165"/>
      <c r="C185" s="181"/>
      <c r="D185" s="177"/>
      <c r="E185" s="165"/>
      <c r="F185" s="165"/>
      <c r="G185" s="165"/>
      <c r="H185" s="165"/>
      <c r="I185" s="165"/>
      <c r="J185" s="177"/>
    </row>
    <row r="186" spans="1:10" s="166" customFormat="1" ht="21" customHeight="1">
      <c r="A186" s="165"/>
      <c r="B186" s="165"/>
      <c r="C186" s="181"/>
      <c r="D186" s="177"/>
      <c r="E186" s="165"/>
      <c r="F186" s="165"/>
      <c r="G186" s="165"/>
      <c r="H186" s="165"/>
      <c r="I186" s="165"/>
      <c r="J186" s="177"/>
    </row>
    <row r="187" spans="1:10" s="166" customFormat="1" ht="21" customHeight="1">
      <c r="A187" s="165"/>
      <c r="B187" s="165"/>
      <c r="C187" s="181"/>
      <c r="D187" s="177"/>
      <c r="E187" s="165"/>
      <c r="F187" s="165"/>
      <c r="G187" s="165"/>
      <c r="H187" s="165"/>
      <c r="I187" s="165"/>
      <c r="J187" s="177"/>
    </row>
    <row r="188" spans="1:10" s="166" customFormat="1" ht="21" customHeight="1">
      <c r="A188" s="165"/>
      <c r="B188" s="165"/>
      <c r="C188" s="181"/>
      <c r="D188" s="177"/>
      <c r="E188" s="165"/>
      <c r="F188" s="165"/>
      <c r="G188" s="165"/>
      <c r="H188" s="165"/>
      <c r="I188" s="165"/>
      <c r="J188" s="177"/>
    </row>
    <row r="189" spans="1:10" s="166" customFormat="1" ht="21" customHeight="1">
      <c r="A189" s="165"/>
      <c r="B189" s="165"/>
      <c r="C189" s="181"/>
      <c r="D189" s="177"/>
      <c r="E189" s="165"/>
      <c r="F189" s="165"/>
      <c r="G189" s="165"/>
      <c r="H189" s="165"/>
      <c r="I189" s="165"/>
      <c r="J189" s="177"/>
    </row>
    <row r="190" spans="1:10" s="166" customFormat="1" ht="21" customHeight="1">
      <c r="A190" s="165"/>
      <c r="B190" s="165"/>
      <c r="C190" s="181"/>
      <c r="D190" s="177"/>
      <c r="E190" s="165"/>
      <c r="F190" s="165"/>
      <c r="G190" s="165"/>
      <c r="H190" s="165"/>
      <c r="I190" s="165"/>
      <c r="J190" s="177"/>
    </row>
    <row r="191" spans="1:10" s="166" customFormat="1" ht="21" customHeight="1">
      <c r="A191" s="165"/>
      <c r="B191" s="165"/>
      <c r="C191" s="181"/>
      <c r="D191" s="177"/>
      <c r="E191" s="165"/>
      <c r="F191" s="165"/>
      <c r="G191" s="165"/>
      <c r="H191" s="165"/>
      <c r="I191" s="165"/>
      <c r="J191" s="177"/>
    </row>
    <row r="192" spans="1:10" s="166" customFormat="1" ht="21" customHeight="1">
      <c r="A192" s="165"/>
      <c r="B192" s="165"/>
      <c r="C192" s="181"/>
      <c r="D192" s="177"/>
      <c r="E192" s="165"/>
      <c r="F192" s="165"/>
      <c r="G192" s="165"/>
      <c r="H192" s="165"/>
      <c r="I192" s="165"/>
      <c r="J192" s="177"/>
    </row>
    <row r="193" spans="1:10" s="166" customFormat="1" ht="21" customHeight="1">
      <c r="A193" s="165"/>
      <c r="B193" s="165"/>
      <c r="C193" s="181"/>
      <c r="D193" s="177"/>
      <c r="E193" s="165"/>
      <c r="F193" s="165"/>
      <c r="G193" s="165"/>
      <c r="H193" s="165"/>
      <c r="I193" s="165"/>
      <c r="J193" s="177"/>
    </row>
    <row r="194" spans="1:10" s="166" customFormat="1" ht="21" customHeight="1">
      <c r="A194" s="165"/>
      <c r="B194" s="165"/>
      <c r="C194" s="181"/>
      <c r="D194" s="177"/>
      <c r="E194" s="165"/>
      <c r="F194" s="165"/>
      <c r="G194" s="165"/>
      <c r="H194" s="165"/>
      <c r="I194" s="165"/>
      <c r="J194" s="177"/>
    </row>
    <row r="195" spans="1:10" s="166" customFormat="1" ht="21" customHeight="1">
      <c r="A195" s="165"/>
      <c r="B195" s="165"/>
      <c r="C195" s="181"/>
      <c r="D195" s="177"/>
      <c r="E195" s="165"/>
      <c r="F195" s="165"/>
      <c r="G195" s="165"/>
      <c r="H195" s="165"/>
      <c r="I195" s="165"/>
      <c r="J195" s="177"/>
    </row>
    <row r="196" spans="1:10" s="166" customFormat="1" ht="21" customHeight="1">
      <c r="A196" s="165"/>
      <c r="B196" s="165"/>
      <c r="C196" s="181"/>
      <c r="D196" s="177"/>
      <c r="E196" s="165"/>
      <c r="F196" s="165"/>
      <c r="G196" s="165"/>
      <c r="H196" s="165"/>
      <c r="I196" s="165"/>
      <c r="J196" s="177"/>
    </row>
    <row r="197" spans="1:10" s="166" customFormat="1" ht="21" customHeight="1">
      <c r="A197" s="165"/>
      <c r="B197" s="165"/>
      <c r="C197" s="181"/>
      <c r="D197" s="177"/>
      <c r="E197" s="165"/>
      <c r="F197" s="165"/>
      <c r="G197" s="165"/>
      <c r="H197" s="165"/>
      <c r="I197" s="165"/>
      <c r="J197" s="177"/>
    </row>
    <row r="198" spans="1:10" s="166" customFormat="1" ht="21" customHeight="1">
      <c r="A198" s="165"/>
      <c r="B198" s="165"/>
      <c r="C198" s="181"/>
      <c r="D198" s="177"/>
      <c r="E198" s="165"/>
      <c r="F198" s="165"/>
      <c r="G198" s="165"/>
      <c r="H198" s="165"/>
      <c r="I198" s="165"/>
      <c r="J198" s="177"/>
    </row>
    <row r="199" spans="1:10" s="166" customFormat="1" ht="21" customHeight="1">
      <c r="A199" s="165"/>
      <c r="B199" s="165"/>
      <c r="C199" s="181"/>
      <c r="D199" s="177"/>
      <c r="E199" s="165"/>
      <c r="F199" s="165"/>
      <c r="G199" s="165"/>
      <c r="H199" s="165"/>
      <c r="I199" s="165"/>
      <c r="J199" s="177"/>
    </row>
    <row r="200" spans="1:10" s="166" customFormat="1" ht="21" customHeight="1">
      <c r="A200" s="165"/>
      <c r="B200" s="165"/>
      <c r="C200" s="181"/>
      <c r="D200" s="177"/>
      <c r="E200" s="165"/>
      <c r="F200" s="165"/>
      <c r="G200" s="165"/>
      <c r="H200" s="165"/>
      <c r="I200" s="165"/>
      <c r="J200" s="177"/>
    </row>
    <row r="201" spans="1:10" s="166" customFormat="1" ht="21" customHeight="1">
      <c r="A201" s="165"/>
      <c r="B201" s="165"/>
      <c r="C201" s="181"/>
      <c r="D201" s="177"/>
      <c r="E201" s="165"/>
      <c r="F201" s="165"/>
      <c r="G201" s="165"/>
      <c r="H201" s="165"/>
      <c r="I201" s="165"/>
      <c r="J201" s="177"/>
    </row>
    <row r="202" spans="1:10" s="166" customFormat="1" ht="21" customHeight="1">
      <c r="A202" s="165"/>
      <c r="B202" s="165"/>
      <c r="C202" s="181"/>
      <c r="D202" s="177"/>
      <c r="E202" s="165"/>
      <c r="F202" s="165"/>
      <c r="G202" s="165"/>
      <c r="H202" s="165"/>
      <c r="I202" s="165"/>
      <c r="J202" s="177"/>
    </row>
    <row r="203" spans="1:10" s="166" customFormat="1" ht="21" customHeight="1">
      <c r="A203" s="165"/>
      <c r="B203" s="165"/>
      <c r="C203" s="181"/>
      <c r="D203" s="177"/>
      <c r="E203" s="165"/>
      <c r="F203" s="165"/>
      <c r="G203" s="165"/>
      <c r="H203" s="165"/>
      <c r="I203" s="165"/>
      <c r="J203" s="177"/>
    </row>
    <row r="204" spans="1:10" s="166" customFormat="1" ht="21" customHeight="1">
      <c r="A204" s="165"/>
      <c r="B204" s="165"/>
      <c r="C204" s="181"/>
      <c r="D204" s="177"/>
      <c r="E204" s="165"/>
      <c r="F204" s="165"/>
      <c r="G204" s="165"/>
      <c r="H204" s="165"/>
      <c r="I204" s="165"/>
      <c r="J204" s="177"/>
    </row>
    <row r="205" spans="1:10" s="166" customFormat="1" ht="21" customHeight="1">
      <c r="A205" s="165"/>
      <c r="B205" s="165"/>
      <c r="C205" s="181"/>
      <c r="D205" s="177"/>
      <c r="E205" s="165"/>
      <c r="F205" s="165"/>
      <c r="G205" s="165"/>
      <c r="H205" s="165"/>
      <c r="I205" s="165"/>
      <c r="J205" s="177"/>
    </row>
    <row r="206" spans="1:10" s="166" customFormat="1" ht="21" customHeight="1">
      <c r="A206" s="165"/>
      <c r="B206" s="165"/>
      <c r="C206" s="181"/>
      <c r="D206" s="177"/>
      <c r="E206" s="165"/>
      <c r="F206" s="165"/>
      <c r="G206" s="165"/>
      <c r="H206" s="165"/>
      <c r="I206" s="165"/>
      <c r="J206" s="177"/>
    </row>
    <row r="207" spans="1:10" s="166" customFormat="1" ht="21" customHeight="1">
      <c r="A207" s="165"/>
      <c r="B207" s="165"/>
      <c r="C207" s="181"/>
      <c r="D207" s="177"/>
      <c r="E207" s="165"/>
      <c r="F207" s="165"/>
      <c r="G207" s="165"/>
      <c r="H207" s="165"/>
      <c r="I207" s="165"/>
      <c r="J207" s="177"/>
    </row>
    <row r="208" spans="1:10" s="166" customFormat="1" ht="21" customHeight="1">
      <c r="A208" s="165"/>
      <c r="B208" s="165"/>
      <c r="C208" s="181"/>
      <c r="D208" s="177"/>
      <c r="E208" s="165"/>
      <c r="F208" s="165"/>
      <c r="G208" s="165"/>
      <c r="H208" s="165"/>
      <c r="I208" s="165"/>
      <c r="J208" s="177"/>
    </row>
    <row r="209" spans="1:10" s="166" customFormat="1" ht="21" customHeight="1">
      <c r="A209" s="165"/>
      <c r="B209" s="165"/>
      <c r="C209" s="181"/>
      <c r="D209" s="177"/>
      <c r="E209" s="165"/>
      <c r="F209" s="165"/>
      <c r="G209" s="165"/>
      <c r="H209" s="165"/>
      <c r="I209" s="165"/>
      <c r="J209" s="177"/>
    </row>
    <row r="210" spans="1:10" s="166" customFormat="1" ht="21" customHeight="1">
      <c r="A210" s="165"/>
      <c r="B210" s="165"/>
      <c r="C210" s="181"/>
      <c r="D210" s="177"/>
      <c r="E210" s="165"/>
      <c r="F210" s="165"/>
      <c r="G210" s="165"/>
      <c r="H210" s="165"/>
      <c r="I210" s="165"/>
      <c r="J210" s="177"/>
    </row>
    <row r="211" spans="1:10" s="166" customFormat="1" ht="21" customHeight="1">
      <c r="A211" s="165"/>
      <c r="B211" s="165"/>
      <c r="C211" s="181"/>
      <c r="D211" s="177"/>
      <c r="E211" s="165"/>
      <c r="F211" s="165"/>
      <c r="G211" s="165"/>
      <c r="H211" s="165"/>
      <c r="I211" s="165"/>
      <c r="J211" s="177"/>
    </row>
    <row r="212" spans="1:10" s="166" customFormat="1" ht="21" customHeight="1">
      <c r="A212" s="165"/>
      <c r="B212" s="165"/>
      <c r="C212" s="181"/>
      <c r="D212" s="177"/>
      <c r="E212" s="165"/>
      <c r="F212" s="165"/>
      <c r="G212" s="165"/>
      <c r="H212" s="165"/>
      <c r="I212" s="165"/>
      <c r="J212" s="177"/>
    </row>
    <row r="213" spans="1:10" s="166" customFormat="1" ht="21" customHeight="1">
      <c r="A213" s="165"/>
      <c r="B213" s="165"/>
      <c r="C213" s="181"/>
      <c r="D213" s="177"/>
      <c r="E213" s="165"/>
      <c r="F213" s="165"/>
      <c r="G213" s="165"/>
      <c r="H213" s="165"/>
      <c r="I213" s="165"/>
      <c r="J213" s="177"/>
    </row>
    <row r="214" spans="1:10" s="166" customFormat="1" ht="21" customHeight="1">
      <c r="A214" s="165"/>
      <c r="B214" s="165"/>
      <c r="C214" s="181"/>
      <c r="D214" s="177"/>
      <c r="E214" s="165"/>
      <c r="F214" s="165"/>
      <c r="G214" s="165"/>
      <c r="H214" s="165"/>
      <c r="I214" s="165"/>
      <c r="J214" s="177"/>
    </row>
    <row r="215" spans="1:10" s="166" customFormat="1" ht="21" customHeight="1">
      <c r="A215" s="165"/>
      <c r="B215" s="165"/>
      <c r="C215" s="181"/>
      <c r="D215" s="177"/>
      <c r="E215" s="165"/>
      <c r="F215" s="165"/>
      <c r="G215" s="165"/>
      <c r="H215" s="165"/>
      <c r="I215" s="165"/>
      <c r="J215" s="177"/>
    </row>
    <row r="216" spans="1:10" s="166" customFormat="1" ht="21" customHeight="1">
      <c r="A216" s="165"/>
      <c r="B216" s="165"/>
      <c r="C216" s="181"/>
      <c r="D216" s="177"/>
      <c r="E216" s="165"/>
      <c r="F216" s="165"/>
      <c r="G216" s="165"/>
      <c r="H216" s="165"/>
      <c r="I216" s="165"/>
      <c r="J216" s="177"/>
    </row>
    <row r="217" spans="1:10" s="166" customFormat="1" ht="21" customHeight="1">
      <c r="A217" s="165"/>
      <c r="B217" s="165"/>
      <c r="C217" s="181"/>
      <c r="D217" s="177"/>
      <c r="E217" s="165"/>
      <c r="F217" s="165"/>
      <c r="G217" s="165"/>
      <c r="H217" s="165"/>
      <c r="I217" s="165"/>
      <c r="J217" s="177"/>
    </row>
    <row r="218" spans="1:10" s="166" customFormat="1" ht="21" customHeight="1">
      <c r="A218" s="165"/>
      <c r="B218" s="165"/>
      <c r="C218" s="181"/>
      <c r="D218" s="177"/>
      <c r="E218" s="165"/>
      <c r="F218" s="165"/>
      <c r="G218" s="165"/>
      <c r="H218" s="165"/>
      <c r="I218" s="165"/>
      <c r="J218" s="177"/>
    </row>
    <row r="219" spans="1:10" s="166" customFormat="1" ht="21" customHeight="1">
      <c r="A219" s="165"/>
      <c r="B219" s="165"/>
      <c r="C219" s="181"/>
      <c r="D219" s="177"/>
      <c r="E219" s="165"/>
      <c r="F219" s="165"/>
      <c r="G219" s="165"/>
      <c r="H219" s="165"/>
      <c r="I219" s="165"/>
      <c r="J219" s="177"/>
    </row>
    <row r="220" spans="1:10" s="166" customFormat="1" ht="21" customHeight="1">
      <c r="A220" s="165"/>
      <c r="B220" s="165"/>
      <c r="C220" s="181"/>
      <c r="D220" s="177"/>
      <c r="E220" s="165"/>
      <c r="F220" s="165"/>
      <c r="G220" s="165"/>
      <c r="H220" s="165"/>
      <c r="I220" s="165"/>
      <c r="J220" s="177"/>
    </row>
    <row r="221" spans="1:10" s="166" customFormat="1" ht="21" customHeight="1">
      <c r="A221" s="165"/>
      <c r="B221" s="165"/>
      <c r="C221" s="181"/>
      <c r="D221" s="177"/>
      <c r="E221" s="165"/>
      <c r="F221" s="165"/>
      <c r="G221" s="165"/>
      <c r="H221" s="165"/>
      <c r="I221" s="165"/>
      <c r="J221" s="177"/>
    </row>
    <row r="222" spans="1:10" s="166" customFormat="1" ht="21" customHeight="1">
      <c r="A222" s="165"/>
      <c r="B222" s="165"/>
      <c r="C222" s="181"/>
      <c r="D222" s="177"/>
      <c r="E222" s="165"/>
      <c r="F222" s="165"/>
      <c r="G222" s="165"/>
      <c r="H222" s="165"/>
      <c r="I222" s="165"/>
      <c r="J222" s="177"/>
    </row>
    <row r="223" spans="1:10" s="166" customFormat="1" ht="21" customHeight="1">
      <c r="A223" s="165"/>
      <c r="B223" s="165"/>
      <c r="C223" s="181"/>
      <c r="D223" s="177"/>
      <c r="E223" s="165"/>
      <c r="F223" s="165"/>
      <c r="G223" s="165"/>
      <c r="H223" s="165"/>
      <c r="I223" s="165"/>
      <c r="J223" s="177"/>
    </row>
    <row r="224" spans="1:10" s="166" customFormat="1" ht="21" customHeight="1">
      <c r="A224" s="165"/>
      <c r="B224" s="165"/>
      <c r="C224" s="181"/>
      <c r="D224" s="177"/>
      <c r="E224" s="165"/>
      <c r="F224" s="165"/>
      <c r="G224" s="165"/>
      <c r="H224" s="165"/>
      <c r="I224" s="165"/>
      <c r="J224" s="177"/>
    </row>
    <row r="225" spans="1:10" s="166" customFormat="1" ht="21" customHeight="1">
      <c r="A225" s="165"/>
      <c r="B225" s="165"/>
      <c r="C225" s="181"/>
      <c r="D225" s="177"/>
      <c r="E225" s="165"/>
      <c r="F225" s="165"/>
      <c r="G225" s="165"/>
      <c r="H225" s="165"/>
      <c r="I225" s="165"/>
      <c r="J225" s="177"/>
    </row>
    <row r="226" spans="1:10" s="166" customFormat="1" ht="21" customHeight="1">
      <c r="A226" s="165"/>
      <c r="B226" s="165"/>
      <c r="C226" s="181"/>
      <c r="D226" s="177"/>
      <c r="E226" s="165"/>
      <c r="F226" s="165"/>
      <c r="G226" s="165"/>
      <c r="H226" s="165"/>
      <c r="I226" s="165"/>
      <c r="J226" s="177"/>
    </row>
    <row r="227" spans="1:10" s="167" customFormat="1" ht="21" customHeight="1">
      <c r="A227" s="165"/>
      <c r="B227" s="165"/>
      <c r="C227" s="181"/>
      <c r="D227" s="177"/>
      <c r="E227" s="165"/>
      <c r="F227" s="165"/>
      <c r="G227" s="165"/>
      <c r="H227" s="165"/>
      <c r="I227" s="165"/>
      <c r="J227" s="177"/>
    </row>
    <row r="228" spans="1:10" s="167" customFormat="1" ht="21" customHeight="1">
      <c r="A228" s="165"/>
      <c r="B228" s="165"/>
      <c r="C228" s="181"/>
      <c r="D228" s="177"/>
      <c r="E228" s="165"/>
      <c r="F228" s="165"/>
      <c r="G228" s="165"/>
      <c r="H228" s="165"/>
      <c r="I228" s="165"/>
      <c r="J228" s="177"/>
    </row>
    <row r="229" spans="1:10" s="166" customFormat="1" ht="21" customHeight="1">
      <c r="A229" s="165"/>
      <c r="B229" s="165"/>
      <c r="C229" s="181"/>
      <c r="D229" s="177"/>
      <c r="E229" s="165"/>
      <c r="F229" s="165"/>
      <c r="G229" s="165"/>
      <c r="H229" s="165"/>
      <c r="I229" s="165"/>
      <c r="J229" s="177"/>
    </row>
    <row r="230" spans="1:10" s="166" customFormat="1" ht="21" customHeight="1">
      <c r="A230" s="165"/>
      <c r="B230" s="165"/>
      <c r="C230" s="181"/>
      <c r="D230" s="177"/>
      <c r="E230" s="165"/>
      <c r="F230" s="165"/>
      <c r="G230" s="165"/>
      <c r="H230" s="165"/>
      <c r="I230" s="165"/>
      <c r="J230" s="177"/>
    </row>
    <row r="231" spans="1:10" s="166" customFormat="1" ht="21" customHeight="1">
      <c r="A231" s="165"/>
      <c r="B231" s="165"/>
      <c r="C231" s="181"/>
      <c r="D231" s="177"/>
      <c r="E231" s="165"/>
      <c r="F231" s="165"/>
      <c r="G231" s="165"/>
      <c r="H231" s="165"/>
      <c r="I231" s="165"/>
      <c r="J231" s="177"/>
    </row>
    <row r="232" spans="1:10" s="166" customFormat="1" ht="21" customHeight="1">
      <c r="A232" s="165"/>
      <c r="B232" s="165"/>
      <c r="C232" s="181"/>
      <c r="D232" s="177"/>
      <c r="E232" s="165"/>
      <c r="F232" s="165"/>
      <c r="G232" s="165"/>
      <c r="H232" s="165"/>
      <c r="I232" s="165"/>
      <c r="J232" s="177"/>
    </row>
    <row r="233" spans="1:10" s="166" customFormat="1" ht="21" customHeight="1">
      <c r="A233" s="165"/>
      <c r="B233" s="165"/>
      <c r="C233" s="181"/>
      <c r="D233" s="177"/>
      <c r="E233" s="165"/>
      <c r="F233" s="165"/>
      <c r="G233" s="165"/>
      <c r="H233" s="165"/>
      <c r="I233" s="165"/>
      <c r="J233" s="177"/>
    </row>
    <row r="234" spans="1:10" s="166" customFormat="1" ht="21" customHeight="1">
      <c r="A234" s="165"/>
      <c r="B234" s="165"/>
      <c r="C234" s="181"/>
      <c r="D234" s="177"/>
      <c r="E234" s="165"/>
      <c r="F234" s="165"/>
      <c r="G234" s="165"/>
      <c r="H234" s="165"/>
      <c r="I234" s="165"/>
      <c r="J234" s="177"/>
    </row>
    <row r="235" spans="1:10" s="166" customFormat="1" ht="21" customHeight="1">
      <c r="A235" s="165"/>
      <c r="B235" s="165"/>
      <c r="C235" s="181"/>
      <c r="D235" s="177"/>
      <c r="E235" s="165"/>
      <c r="F235" s="165"/>
      <c r="G235" s="165"/>
      <c r="H235" s="165"/>
      <c r="I235" s="165"/>
      <c r="J235" s="177"/>
    </row>
    <row r="236" spans="1:10" s="166" customFormat="1" ht="21" customHeight="1">
      <c r="A236" s="165"/>
      <c r="B236" s="165"/>
      <c r="C236" s="181"/>
      <c r="D236" s="177"/>
      <c r="E236" s="165"/>
      <c r="F236" s="165"/>
      <c r="G236" s="165"/>
      <c r="H236" s="165"/>
      <c r="I236" s="165"/>
      <c r="J236" s="177"/>
    </row>
    <row r="237" spans="1:10" s="166" customFormat="1" ht="21" customHeight="1">
      <c r="A237" s="165"/>
      <c r="B237" s="165"/>
      <c r="C237" s="181"/>
      <c r="D237" s="177"/>
      <c r="E237" s="165"/>
      <c r="F237" s="165"/>
      <c r="G237" s="165"/>
      <c r="H237" s="165"/>
      <c r="I237" s="165"/>
      <c r="J237" s="177"/>
    </row>
    <row r="238" spans="1:10" s="166" customFormat="1" ht="21" customHeight="1">
      <c r="A238" s="165"/>
      <c r="B238" s="165"/>
      <c r="C238" s="181"/>
      <c r="D238" s="177"/>
      <c r="E238" s="165"/>
      <c r="F238" s="165"/>
      <c r="G238" s="165"/>
      <c r="H238" s="165"/>
      <c r="I238" s="165"/>
      <c r="J238" s="177"/>
    </row>
    <row r="239" spans="1:10" s="166" customFormat="1" ht="21" customHeight="1">
      <c r="A239" s="165"/>
      <c r="B239" s="165"/>
      <c r="C239" s="181"/>
      <c r="D239" s="177"/>
      <c r="E239" s="165"/>
      <c r="F239" s="165"/>
      <c r="G239" s="165"/>
      <c r="H239" s="165"/>
      <c r="I239" s="165"/>
      <c r="J239" s="177"/>
    </row>
    <row r="240" spans="1:10" s="166" customFormat="1" ht="21" customHeight="1">
      <c r="A240" s="165"/>
      <c r="B240" s="165"/>
      <c r="C240" s="181"/>
      <c r="D240" s="177"/>
      <c r="E240" s="165"/>
      <c r="F240" s="165"/>
      <c r="G240" s="165"/>
      <c r="H240" s="165"/>
      <c r="I240" s="165"/>
      <c r="J240" s="177"/>
    </row>
    <row r="241" spans="1:10" s="166" customFormat="1" ht="21" customHeight="1">
      <c r="A241" s="165"/>
      <c r="B241" s="165"/>
      <c r="C241" s="181"/>
      <c r="D241" s="177"/>
      <c r="E241" s="165"/>
      <c r="F241" s="165"/>
      <c r="G241" s="165"/>
      <c r="H241" s="165"/>
      <c r="I241" s="165"/>
      <c r="J241" s="177"/>
    </row>
    <row r="242" spans="1:10" s="166" customFormat="1" ht="21" customHeight="1">
      <c r="A242" s="165"/>
      <c r="B242" s="165"/>
      <c r="C242" s="181"/>
      <c r="D242" s="177"/>
      <c r="E242" s="165"/>
      <c r="F242" s="165"/>
      <c r="G242" s="165"/>
      <c r="H242" s="165"/>
      <c r="I242" s="165"/>
      <c r="J242" s="177"/>
    </row>
    <row r="243" spans="1:10" s="166" customFormat="1" ht="21" customHeight="1">
      <c r="A243" s="165"/>
      <c r="B243" s="165"/>
      <c r="C243" s="181"/>
      <c r="D243" s="177"/>
      <c r="E243" s="165"/>
      <c r="F243" s="165"/>
      <c r="G243" s="165"/>
      <c r="H243" s="165"/>
      <c r="I243" s="165"/>
      <c r="J243" s="177"/>
    </row>
    <row r="244" spans="1:10" s="166" customFormat="1" ht="21" customHeight="1">
      <c r="A244" s="165"/>
      <c r="B244" s="165"/>
      <c r="C244" s="181"/>
      <c r="D244" s="177"/>
      <c r="E244" s="165"/>
      <c r="F244" s="165"/>
      <c r="G244" s="165"/>
      <c r="H244" s="165"/>
      <c r="I244" s="165"/>
      <c r="J244" s="177"/>
    </row>
    <row r="245" spans="1:10" s="166" customFormat="1" ht="21" customHeight="1">
      <c r="A245" s="165"/>
      <c r="B245" s="165"/>
      <c r="C245" s="181"/>
      <c r="D245" s="177"/>
      <c r="E245" s="165"/>
      <c r="F245" s="165"/>
      <c r="G245" s="165"/>
      <c r="H245" s="165"/>
      <c r="I245" s="165"/>
      <c r="J245" s="177"/>
    </row>
    <row r="246" spans="1:10" s="166" customFormat="1" ht="21" customHeight="1">
      <c r="A246" s="165"/>
      <c r="B246" s="165"/>
      <c r="C246" s="181"/>
      <c r="D246" s="177"/>
      <c r="E246" s="165"/>
      <c r="F246" s="165"/>
      <c r="G246" s="165"/>
      <c r="H246" s="165"/>
      <c r="I246" s="165"/>
      <c r="J246" s="177"/>
    </row>
    <row r="247" spans="1:10" s="166" customFormat="1" ht="21" customHeight="1">
      <c r="A247" s="165"/>
      <c r="B247" s="165"/>
      <c r="C247" s="181"/>
      <c r="D247" s="177"/>
      <c r="E247" s="165"/>
      <c r="F247" s="165"/>
      <c r="G247" s="165"/>
      <c r="H247" s="165"/>
      <c r="I247" s="165"/>
      <c r="J247" s="177"/>
    </row>
    <row r="248" spans="1:10" s="166" customFormat="1" ht="21" customHeight="1">
      <c r="A248" s="165"/>
      <c r="B248" s="165"/>
      <c r="C248" s="181"/>
      <c r="D248" s="177"/>
      <c r="E248" s="165"/>
      <c r="F248" s="165"/>
      <c r="G248" s="165"/>
      <c r="H248" s="165"/>
      <c r="I248" s="165"/>
      <c r="J248" s="177"/>
    </row>
    <row r="249" spans="1:10" s="166" customFormat="1" ht="21" customHeight="1">
      <c r="A249" s="165"/>
      <c r="B249" s="165"/>
      <c r="C249" s="181"/>
      <c r="D249" s="177"/>
      <c r="E249" s="165"/>
      <c r="F249" s="165"/>
      <c r="G249" s="165"/>
      <c r="H249" s="165"/>
      <c r="I249" s="165"/>
      <c r="J249" s="177"/>
    </row>
    <row r="250" spans="1:10" s="166" customFormat="1" ht="21" customHeight="1">
      <c r="A250" s="165"/>
      <c r="B250" s="165"/>
      <c r="C250" s="181"/>
      <c r="D250" s="177"/>
      <c r="E250" s="165"/>
      <c r="F250" s="165"/>
      <c r="G250" s="165"/>
      <c r="H250" s="165"/>
      <c r="I250" s="165"/>
      <c r="J250" s="177"/>
    </row>
    <row r="251" spans="1:10" s="166" customFormat="1" ht="21" customHeight="1">
      <c r="A251" s="165"/>
      <c r="B251" s="165"/>
      <c r="C251" s="181"/>
      <c r="D251" s="177"/>
      <c r="E251" s="165"/>
      <c r="F251" s="165"/>
      <c r="G251" s="165"/>
      <c r="H251" s="165"/>
      <c r="I251" s="165"/>
      <c r="J251" s="177"/>
    </row>
    <row r="252" spans="1:10" s="166" customFormat="1" ht="21" customHeight="1">
      <c r="A252" s="165"/>
      <c r="B252" s="165"/>
      <c r="C252" s="181"/>
      <c r="D252" s="177"/>
      <c r="E252" s="165"/>
      <c r="F252" s="165"/>
      <c r="G252" s="165"/>
      <c r="H252" s="165"/>
      <c r="I252" s="165"/>
      <c r="J252" s="177"/>
    </row>
    <row r="253" spans="1:10" s="166" customFormat="1" ht="21" customHeight="1">
      <c r="A253" s="165"/>
      <c r="B253" s="165"/>
      <c r="C253" s="181"/>
      <c r="D253" s="177"/>
      <c r="E253" s="165"/>
      <c r="F253" s="165"/>
      <c r="G253" s="165"/>
      <c r="H253" s="165"/>
      <c r="I253" s="165"/>
      <c r="J253" s="177"/>
    </row>
    <row r="254" spans="1:10" s="166" customFormat="1" ht="21" customHeight="1">
      <c r="A254" s="165"/>
      <c r="B254" s="165"/>
      <c r="C254" s="181"/>
      <c r="D254" s="177"/>
      <c r="E254" s="165"/>
      <c r="F254" s="165"/>
      <c r="G254" s="165"/>
      <c r="H254" s="165"/>
      <c r="I254" s="165"/>
      <c r="J254" s="177"/>
    </row>
    <row r="255" spans="1:10" s="166" customFormat="1" ht="21" customHeight="1">
      <c r="A255" s="165"/>
      <c r="B255" s="165"/>
      <c r="C255" s="181"/>
      <c r="D255" s="177"/>
      <c r="E255" s="165"/>
      <c r="F255" s="165"/>
      <c r="G255" s="165"/>
      <c r="H255" s="165"/>
      <c r="I255" s="165"/>
      <c r="J255" s="177"/>
    </row>
    <row r="256" spans="1:10" s="166" customFormat="1" ht="21" customHeight="1">
      <c r="A256" s="165"/>
      <c r="B256" s="165"/>
      <c r="C256" s="181"/>
      <c r="D256" s="177"/>
      <c r="E256" s="165"/>
      <c r="F256" s="165"/>
      <c r="G256" s="165"/>
      <c r="H256" s="165"/>
      <c r="I256" s="165"/>
      <c r="J256" s="177"/>
    </row>
    <row r="257" spans="1:10" s="166" customFormat="1" ht="21" customHeight="1">
      <c r="A257" s="165"/>
      <c r="B257" s="165"/>
      <c r="C257" s="181"/>
      <c r="D257" s="177"/>
      <c r="E257" s="165"/>
      <c r="F257" s="165"/>
      <c r="G257" s="165"/>
      <c r="H257" s="165"/>
      <c r="I257" s="165"/>
      <c r="J257" s="177"/>
    </row>
    <row r="258" spans="1:10" s="166" customFormat="1" ht="21" customHeight="1">
      <c r="A258" s="165"/>
      <c r="B258" s="165"/>
      <c r="C258" s="181"/>
      <c r="D258" s="177"/>
      <c r="E258" s="165"/>
      <c r="F258" s="165"/>
      <c r="G258" s="165"/>
      <c r="H258" s="165"/>
      <c r="I258" s="165"/>
      <c r="J258" s="177"/>
    </row>
    <row r="259" spans="1:10" s="166" customFormat="1" ht="21" customHeight="1">
      <c r="A259" s="165"/>
      <c r="B259" s="165"/>
      <c r="C259" s="181"/>
      <c r="D259" s="177"/>
      <c r="E259" s="165"/>
      <c r="F259" s="165"/>
      <c r="G259" s="165"/>
      <c r="H259" s="165"/>
      <c r="I259" s="165"/>
      <c r="J259" s="177"/>
    </row>
    <row r="260" spans="1:10" s="166" customFormat="1" ht="21" customHeight="1">
      <c r="A260" s="165"/>
      <c r="B260" s="165"/>
      <c r="C260" s="181"/>
      <c r="D260" s="177"/>
      <c r="E260" s="165"/>
      <c r="F260" s="165"/>
      <c r="G260" s="165"/>
      <c r="H260" s="165"/>
      <c r="I260" s="165"/>
      <c r="J260" s="177"/>
    </row>
    <row r="261" spans="1:10" s="166" customFormat="1" ht="21" customHeight="1">
      <c r="A261" s="165"/>
      <c r="B261" s="165"/>
      <c r="C261" s="181"/>
      <c r="D261" s="177"/>
      <c r="E261" s="165"/>
      <c r="F261" s="165"/>
      <c r="G261" s="165"/>
      <c r="H261" s="165"/>
      <c r="I261" s="165"/>
      <c r="J261" s="177"/>
    </row>
    <row r="262" spans="1:10" s="166" customFormat="1" ht="21" customHeight="1">
      <c r="A262" s="165"/>
      <c r="B262" s="165"/>
      <c r="C262" s="181"/>
      <c r="D262" s="177"/>
      <c r="E262" s="165"/>
      <c r="F262" s="165"/>
      <c r="G262" s="165"/>
      <c r="H262" s="165"/>
      <c r="I262" s="165"/>
      <c r="J262" s="177"/>
    </row>
    <row r="263" spans="1:10" s="166" customFormat="1" ht="21" customHeight="1">
      <c r="A263" s="165"/>
      <c r="B263" s="165"/>
      <c r="C263" s="181"/>
      <c r="D263" s="177"/>
      <c r="E263" s="165"/>
      <c r="F263" s="165"/>
      <c r="G263" s="165"/>
      <c r="H263" s="165"/>
      <c r="I263" s="165"/>
      <c r="J263" s="177"/>
    </row>
    <row r="264" spans="1:10" s="166" customFormat="1" ht="21" customHeight="1">
      <c r="A264" s="165"/>
      <c r="B264" s="165"/>
      <c r="C264" s="181"/>
      <c r="D264" s="177"/>
      <c r="E264" s="165"/>
      <c r="F264" s="165"/>
      <c r="G264" s="165"/>
      <c r="H264" s="165"/>
      <c r="I264" s="165"/>
      <c r="J264" s="177"/>
    </row>
    <row r="265" spans="1:10" s="166" customFormat="1" ht="21" customHeight="1">
      <c r="A265" s="165"/>
      <c r="B265" s="165"/>
      <c r="C265" s="181"/>
      <c r="D265" s="177"/>
      <c r="E265" s="165"/>
      <c r="F265" s="165"/>
      <c r="G265" s="165"/>
      <c r="H265" s="165"/>
      <c r="I265" s="165"/>
      <c r="J265" s="177"/>
    </row>
    <row r="266" spans="1:10" s="166" customFormat="1" ht="21" customHeight="1">
      <c r="A266" s="165"/>
      <c r="B266" s="165"/>
      <c r="C266" s="181"/>
      <c r="D266" s="177"/>
      <c r="E266" s="165"/>
      <c r="F266" s="165"/>
      <c r="G266" s="165"/>
      <c r="H266" s="165"/>
      <c r="I266" s="165"/>
      <c r="J266" s="177"/>
    </row>
    <row r="267" spans="1:10" s="166" customFormat="1" ht="21" customHeight="1">
      <c r="A267" s="165"/>
      <c r="B267" s="165"/>
      <c r="C267" s="181"/>
      <c r="D267" s="177"/>
      <c r="E267" s="165"/>
      <c r="F267" s="165"/>
      <c r="G267" s="165"/>
      <c r="H267" s="165"/>
      <c r="I267" s="165"/>
      <c r="J267" s="177"/>
    </row>
    <row r="268" spans="1:10" s="167" customFormat="1" ht="21" customHeight="1">
      <c r="A268" s="165"/>
      <c r="B268" s="165"/>
      <c r="C268" s="181"/>
      <c r="D268" s="177"/>
      <c r="E268" s="165"/>
      <c r="F268" s="165"/>
      <c r="G268" s="165"/>
      <c r="H268" s="165"/>
      <c r="I268" s="165"/>
      <c r="J268" s="177"/>
    </row>
    <row r="269" spans="1:10" s="167" customFormat="1" ht="21" customHeight="1">
      <c r="A269" s="165"/>
      <c r="B269" s="165"/>
      <c r="C269" s="181"/>
      <c r="D269" s="177"/>
      <c r="E269" s="165"/>
      <c r="F269" s="165"/>
      <c r="G269" s="165"/>
      <c r="H269" s="165"/>
      <c r="I269" s="165"/>
      <c r="J269" s="177"/>
    </row>
    <row r="270" spans="1:10" s="167" customFormat="1" ht="21" customHeight="1">
      <c r="A270" s="165"/>
      <c r="B270" s="165"/>
      <c r="C270" s="181"/>
      <c r="D270" s="177"/>
      <c r="E270" s="165"/>
      <c r="F270" s="165"/>
      <c r="G270" s="165"/>
      <c r="H270" s="165"/>
      <c r="I270" s="165"/>
      <c r="J270" s="177"/>
    </row>
    <row r="271" spans="1:10" s="167" customFormat="1" ht="21" customHeight="1">
      <c r="A271" s="165"/>
      <c r="B271" s="165"/>
      <c r="C271" s="181"/>
      <c r="D271" s="177"/>
      <c r="E271" s="165"/>
      <c r="F271" s="165"/>
      <c r="G271" s="165"/>
      <c r="H271" s="165"/>
      <c r="I271" s="165"/>
      <c r="J271" s="177"/>
    </row>
    <row r="272" spans="1:10" s="167" customFormat="1" ht="21" customHeight="1">
      <c r="A272" s="165"/>
      <c r="B272" s="165"/>
      <c r="C272" s="181"/>
      <c r="D272" s="177"/>
      <c r="E272" s="165"/>
      <c r="F272" s="165"/>
      <c r="G272" s="165"/>
      <c r="H272" s="165"/>
      <c r="I272" s="165"/>
      <c r="J272" s="177"/>
    </row>
    <row r="273" spans="1:10" s="167" customFormat="1" ht="21" customHeight="1">
      <c r="A273" s="165"/>
      <c r="B273" s="165"/>
      <c r="C273" s="181"/>
      <c r="D273" s="177"/>
      <c r="E273" s="165"/>
      <c r="F273" s="165"/>
      <c r="G273" s="165"/>
      <c r="H273" s="165"/>
      <c r="I273" s="165"/>
      <c r="J273" s="177"/>
    </row>
    <row r="274" spans="1:10" s="167" customFormat="1" ht="21" customHeight="1">
      <c r="A274" s="165"/>
      <c r="B274" s="165"/>
      <c r="C274" s="181"/>
      <c r="D274" s="177"/>
      <c r="E274" s="165"/>
      <c r="F274" s="165"/>
      <c r="G274" s="165"/>
      <c r="H274" s="165"/>
      <c r="I274" s="165"/>
      <c r="J274" s="177"/>
    </row>
    <row r="275" spans="1:10" s="167" customFormat="1" ht="21" customHeight="1">
      <c r="A275" s="165"/>
      <c r="B275" s="165"/>
      <c r="C275" s="181"/>
      <c r="D275" s="177"/>
      <c r="E275" s="165"/>
      <c r="F275" s="165"/>
      <c r="G275" s="165"/>
      <c r="H275" s="165"/>
      <c r="I275" s="165"/>
      <c r="J275" s="177"/>
    </row>
    <row r="276" spans="1:10" s="167" customFormat="1" ht="21" customHeight="1">
      <c r="A276" s="165"/>
      <c r="B276" s="165"/>
      <c r="C276" s="181"/>
      <c r="D276" s="177"/>
      <c r="E276" s="165"/>
      <c r="F276" s="165"/>
      <c r="G276" s="165"/>
      <c r="H276" s="165"/>
      <c r="I276" s="165"/>
      <c r="J276" s="177"/>
    </row>
    <row r="277" spans="1:10" s="167" customFormat="1" ht="21" customHeight="1">
      <c r="A277" s="165"/>
      <c r="B277" s="165"/>
      <c r="C277" s="181"/>
      <c r="D277" s="177"/>
      <c r="E277" s="165"/>
      <c r="F277" s="165"/>
      <c r="G277" s="165"/>
      <c r="H277" s="165"/>
      <c r="I277" s="165"/>
      <c r="J277" s="177"/>
    </row>
    <row r="278" spans="1:10" s="167" customFormat="1" ht="21" customHeight="1">
      <c r="A278" s="165"/>
      <c r="B278" s="165"/>
      <c r="C278" s="181"/>
      <c r="D278" s="177"/>
      <c r="E278" s="165"/>
      <c r="F278" s="165"/>
      <c r="G278" s="165"/>
      <c r="H278" s="165"/>
      <c r="I278" s="165"/>
      <c r="J278" s="177"/>
    </row>
    <row r="279" spans="1:10" s="167" customFormat="1" ht="21" customHeight="1">
      <c r="A279" s="165"/>
      <c r="B279" s="165"/>
      <c r="C279" s="181"/>
      <c r="D279" s="177"/>
      <c r="E279" s="165"/>
      <c r="F279" s="165"/>
      <c r="G279" s="165"/>
      <c r="H279" s="165"/>
      <c r="I279" s="165"/>
      <c r="J279" s="177"/>
    </row>
    <row r="280" spans="1:10" s="167" customFormat="1" ht="21" customHeight="1">
      <c r="A280" s="165"/>
      <c r="B280" s="165"/>
      <c r="C280" s="181"/>
      <c r="D280" s="177"/>
      <c r="E280" s="165"/>
      <c r="F280" s="165"/>
      <c r="G280" s="165"/>
      <c r="H280" s="165"/>
      <c r="I280" s="165"/>
      <c r="J280" s="177"/>
    </row>
    <row r="281" spans="1:10" s="167" customFormat="1" ht="21" customHeight="1">
      <c r="A281" s="165"/>
      <c r="B281" s="165"/>
      <c r="C281" s="181"/>
      <c r="D281" s="177"/>
      <c r="E281" s="165"/>
      <c r="F281" s="165"/>
      <c r="G281" s="165"/>
      <c r="H281" s="165"/>
      <c r="I281" s="165"/>
      <c r="J281" s="177"/>
    </row>
    <row r="282" spans="1:10" s="166" customFormat="1" ht="21" customHeight="1">
      <c r="A282" s="165"/>
      <c r="B282" s="165"/>
      <c r="C282" s="181"/>
      <c r="D282" s="177"/>
      <c r="E282" s="165"/>
      <c r="F282" s="165"/>
      <c r="G282" s="165"/>
      <c r="H282" s="165"/>
      <c r="I282" s="165"/>
      <c r="J282" s="177"/>
    </row>
    <row r="283" spans="1:10" s="166" customFormat="1" ht="21" customHeight="1">
      <c r="A283" s="165"/>
      <c r="B283" s="165"/>
      <c r="C283" s="181"/>
      <c r="D283" s="177"/>
      <c r="E283" s="165"/>
      <c r="F283" s="165"/>
      <c r="G283" s="165"/>
      <c r="H283" s="165"/>
      <c r="I283" s="165"/>
      <c r="J283" s="177"/>
    </row>
    <row r="284" spans="1:10" s="166" customFormat="1" ht="21" customHeight="1">
      <c r="A284" s="165"/>
      <c r="B284" s="165"/>
      <c r="C284" s="181"/>
      <c r="D284" s="177"/>
      <c r="E284" s="165"/>
      <c r="F284" s="165"/>
      <c r="G284" s="165"/>
      <c r="H284" s="165"/>
      <c r="I284" s="165"/>
      <c r="J284" s="177"/>
    </row>
    <row r="285" spans="1:10" s="166" customFormat="1" ht="21" customHeight="1">
      <c r="A285" s="165"/>
      <c r="B285" s="165"/>
      <c r="C285" s="181"/>
      <c r="D285" s="177"/>
      <c r="E285" s="165"/>
      <c r="F285" s="165"/>
      <c r="G285" s="165"/>
      <c r="H285" s="165"/>
      <c r="I285" s="165"/>
      <c r="J285" s="177"/>
    </row>
    <row r="286" spans="1:10" s="166" customFormat="1" ht="21" customHeight="1">
      <c r="A286" s="165"/>
      <c r="B286" s="165"/>
      <c r="C286" s="181"/>
      <c r="D286" s="177"/>
      <c r="E286" s="165"/>
      <c r="F286" s="165"/>
      <c r="G286" s="165"/>
      <c r="H286" s="165"/>
      <c r="I286" s="165"/>
      <c r="J286" s="177"/>
    </row>
    <row r="287" spans="1:10" s="166" customFormat="1" ht="21" customHeight="1">
      <c r="A287" s="165"/>
      <c r="B287" s="165"/>
      <c r="C287" s="181"/>
      <c r="D287" s="177"/>
      <c r="E287" s="165"/>
      <c r="F287" s="165"/>
      <c r="G287" s="165"/>
      <c r="H287" s="165"/>
      <c r="I287" s="165"/>
      <c r="J287" s="177"/>
    </row>
    <row r="288" spans="1:10" s="166" customFormat="1" ht="21" customHeight="1">
      <c r="A288" s="165"/>
      <c r="B288" s="165"/>
      <c r="C288" s="181"/>
      <c r="D288" s="177"/>
      <c r="E288" s="165"/>
      <c r="F288" s="165"/>
      <c r="G288" s="165"/>
      <c r="H288" s="165"/>
      <c r="I288" s="165"/>
      <c r="J288" s="177"/>
    </row>
    <row r="289" spans="1:10" s="166" customFormat="1" ht="21" customHeight="1">
      <c r="A289" s="165"/>
      <c r="B289" s="165"/>
      <c r="C289" s="181"/>
      <c r="D289" s="177"/>
      <c r="E289" s="165"/>
      <c r="F289" s="165"/>
      <c r="G289" s="165"/>
      <c r="H289" s="165"/>
      <c r="I289" s="165"/>
      <c r="J289" s="177"/>
    </row>
    <row r="290" spans="1:10" s="166" customFormat="1" ht="21" customHeight="1">
      <c r="A290" s="165"/>
      <c r="B290" s="165"/>
      <c r="C290" s="181"/>
      <c r="D290" s="177"/>
      <c r="E290" s="165"/>
      <c r="F290" s="165"/>
      <c r="G290" s="165"/>
      <c r="H290" s="165"/>
      <c r="I290" s="165"/>
      <c r="J290" s="177"/>
    </row>
    <row r="291" spans="1:10" s="166" customFormat="1" ht="21" customHeight="1">
      <c r="A291" s="165"/>
      <c r="B291" s="165"/>
      <c r="C291" s="181"/>
      <c r="D291" s="177"/>
      <c r="E291" s="165"/>
      <c r="F291" s="165"/>
      <c r="G291" s="165"/>
      <c r="H291" s="165"/>
      <c r="I291" s="165"/>
      <c r="J291" s="177"/>
    </row>
    <row r="292" spans="1:10" s="166" customFormat="1" ht="21" customHeight="1">
      <c r="A292" s="165"/>
      <c r="B292" s="165"/>
      <c r="C292" s="181"/>
      <c r="D292" s="177"/>
      <c r="E292" s="165"/>
      <c r="F292" s="165"/>
      <c r="G292" s="165"/>
      <c r="H292" s="165"/>
      <c r="I292" s="165"/>
      <c r="J292" s="177"/>
    </row>
    <row r="293" spans="1:10" s="166" customFormat="1" ht="21" customHeight="1">
      <c r="A293" s="165"/>
      <c r="B293" s="165"/>
      <c r="C293" s="181"/>
      <c r="D293" s="177"/>
      <c r="E293" s="165"/>
      <c r="F293" s="165"/>
      <c r="G293" s="165"/>
      <c r="H293" s="165"/>
      <c r="I293" s="165"/>
      <c r="J293" s="177"/>
    </row>
    <row r="294" spans="1:10" s="166" customFormat="1" ht="21" customHeight="1">
      <c r="A294" s="165"/>
      <c r="B294" s="165"/>
      <c r="C294" s="181"/>
      <c r="D294" s="177"/>
      <c r="E294" s="165"/>
      <c r="F294" s="165"/>
      <c r="G294" s="165"/>
      <c r="H294" s="165"/>
      <c r="I294" s="165"/>
      <c r="J294" s="177"/>
    </row>
    <row r="295" spans="1:10" s="166" customFormat="1" ht="21" customHeight="1">
      <c r="A295" s="165"/>
      <c r="B295" s="165"/>
      <c r="C295" s="181"/>
      <c r="D295" s="177"/>
      <c r="E295" s="165"/>
      <c r="F295" s="165"/>
      <c r="G295" s="165"/>
      <c r="H295" s="165"/>
      <c r="I295" s="165"/>
      <c r="J295" s="177"/>
    </row>
    <row r="296" spans="1:10" s="166" customFormat="1" ht="21" customHeight="1">
      <c r="A296" s="165"/>
      <c r="B296" s="165"/>
      <c r="C296" s="181"/>
      <c r="D296" s="177"/>
      <c r="E296" s="165"/>
      <c r="F296" s="165"/>
      <c r="G296" s="165"/>
      <c r="H296" s="165"/>
      <c r="I296" s="165"/>
      <c r="J296" s="177"/>
    </row>
    <row r="297" spans="1:10" s="166" customFormat="1" ht="21" customHeight="1">
      <c r="A297" s="165"/>
      <c r="B297" s="165"/>
      <c r="C297" s="181"/>
      <c r="D297" s="177"/>
      <c r="E297" s="165"/>
      <c r="F297" s="165"/>
      <c r="G297" s="165"/>
      <c r="H297" s="165"/>
      <c r="I297" s="165"/>
      <c r="J297" s="177"/>
    </row>
    <row r="298" spans="1:10" s="166" customFormat="1" ht="21" customHeight="1">
      <c r="A298" s="165"/>
      <c r="B298" s="165"/>
      <c r="C298" s="181"/>
      <c r="D298" s="177"/>
      <c r="E298" s="165"/>
      <c r="F298" s="165"/>
      <c r="G298" s="165"/>
      <c r="H298" s="165"/>
      <c r="I298" s="165"/>
      <c r="J298" s="177"/>
    </row>
    <row r="299" spans="1:10" s="166" customFormat="1" ht="21" customHeight="1">
      <c r="A299" s="165"/>
      <c r="B299" s="165"/>
      <c r="C299" s="181"/>
      <c r="D299" s="177"/>
      <c r="E299" s="165"/>
      <c r="F299" s="165"/>
      <c r="G299" s="165"/>
      <c r="H299" s="165"/>
      <c r="I299" s="165"/>
      <c r="J299" s="177"/>
    </row>
    <row r="300" spans="1:10" s="166" customFormat="1" ht="21" customHeight="1">
      <c r="A300" s="165"/>
      <c r="B300" s="165"/>
      <c r="C300" s="181"/>
      <c r="D300" s="177"/>
      <c r="E300" s="165"/>
      <c r="F300" s="165"/>
      <c r="G300" s="165"/>
      <c r="H300" s="165"/>
      <c r="I300" s="165"/>
      <c r="J300" s="177"/>
    </row>
    <row r="301" spans="1:10" s="166" customFormat="1" ht="21" customHeight="1">
      <c r="A301" s="165"/>
      <c r="B301" s="165"/>
      <c r="C301" s="181"/>
      <c r="D301" s="177"/>
      <c r="E301" s="165"/>
      <c r="F301" s="165"/>
      <c r="G301" s="165"/>
      <c r="H301" s="165"/>
      <c r="I301" s="165"/>
      <c r="J301" s="177"/>
    </row>
    <row r="302" spans="1:10" s="166" customFormat="1" ht="21" customHeight="1">
      <c r="A302" s="165"/>
      <c r="B302" s="165"/>
      <c r="C302" s="181"/>
      <c r="D302" s="177"/>
      <c r="E302" s="165"/>
      <c r="F302" s="165"/>
      <c r="G302" s="165"/>
      <c r="H302" s="165"/>
      <c r="I302" s="165"/>
      <c r="J302" s="177"/>
    </row>
    <row r="303" spans="1:10" s="166" customFormat="1" ht="21" customHeight="1">
      <c r="A303" s="165"/>
      <c r="B303" s="165"/>
      <c r="C303" s="181"/>
      <c r="D303" s="177"/>
      <c r="E303" s="165"/>
      <c r="F303" s="165"/>
      <c r="G303" s="165"/>
      <c r="H303" s="165"/>
      <c r="I303" s="165"/>
      <c r="J303" s="177"/>
    </row>
    <row r="304" spans="1:10" s="166" customFormat="1" ht="21" customHeight="1">
      <c r="A304" s="165"/>
      <c r="B304" s="165"/>
      <c r="C304" s="181"/>
      <c r="D304" s="177"/>
      <c r="E304" s="165"/>
      <c r="F304" s="165"/>
      <c r="G304" s="165"/>
      <c r="H304" s="165"/>
      <c r="I304" s="165"/>
      <c r="J304" s="177"/>
    </row>
    <row r="305" spans="1:10" s="166" customFormat="1" ht="21" customHeight="1">
      <c r="A305" s="165"/>
      <c r="B305" s="165"/>
      <c r="C305" s="181"/>
      <c r="D305" s="177"/>
      <c r="E305" s="165"/>
      <c r="F305" s="165"/>
      <c r="G305" s="165"/>
      <c r="H305" s="165"/>
      <c r="I305" s="165"/>
      <c r="J305" s="177"/>
    </row>
    <row r="306" spans="1:10" s="166" customFormat="1" ht="21" customHeight="1">
      <c r="A306" s="165"/>
      <c r="B306" s="165"/>
      <c r="C306" s="181"/>
      <c r="D306" s="177"/>
      <c r="E306" s="165"/>
      <c r="F306" s="165"/>
      <c r="G306" s="165"/>
      <c r="H306" s="165"/>
      <c r="I306" s="165"/>
      <c r="J306" s="177"/>
    </row>
    <row r="307" spans="1:10" s="166" customFormat="1" ht="21" customHeight="1">
      <c r="A307" s="165"/>
      <c r="B307" s="165"/>
      <c r="C307" s="181"/>
      <c r="D307" s="177"/>
      <c r="E307" s="165"/>
      <c r="F307" s="165"/>
      <c r="G307" s="165"/>
      <c r="H307" s="165"/>
      <c r="I307" s="165"/>
      <c r="J307" s="177"/>
    </row>
    <row r="308" spans="1:10" s="166" customFormat="1" ht="21" customHeight="1">
      <c r="A308" s="165"/>
      <c r="B308" s="165"/>
      <c r="C308" s="181"/>
      <c r="D308" s="177"/>
      <c r="E308" s="165"/>
      <c r="F308" s="165"/>
      <c r="G308" s="165"/>
      <c r="H308" s="165"/>
      <c r="I308" s="165"/>
      <c r="J308" s="177"/>
    </row>
    <row r="309" spans="1:10" s="166" customFormat="1" ht="21" customHeight="1">
      <c r="A309" s="165"/>
      <c r="B309" s="165"/>
      <c r="C309" s="181"/>
      <c r="D309" s="177"/>
      <c r="E309" s="165"/>
      <c r="F309" s="165"/>
      <c r="G309" s="165"/>
      <c r="H309" s="165"/>
      <c r="I309" s="165"/>
      <c r="J309" s="177"/>
    </row>
    <row r="310" spans="1:10" s="166" customFormat="1" ht="21" customHeight="1">
      <c r="A310" s="165"/>
      <c r="B310" s="165"/>
      <c r="C310" s="181"/>
      <c r="D310" s="177"/>
      <c r="E310" s="165"/>
      <c r="F310" s="165"/>
      <c r="G310" s="165"/>
      <c r="H310" s="165"/>
      <c r="I310" s="165"/>
      <c r="J310" s="177"/>
    </row>
    <row r="311" spans="1:10" s="166" customFormat="1" ht="21" customHeight="1">
      <c r="A311" s="165"/>
      <c r="B311" s="165"/>
      <c r="C311" s="181"/>
      <c r="D311" s="177"/>
      <c r="E311" s="165"/>
      <c r="F311" s="165"/>
      <c r="G311" s="165"/>
      <c r="H311" s="165"/>
      <c r="I311" s="165"/>
      <c r="J311" s="177"/>
    </row>
    <row r="312" spans="1:10" s="166" customFormat="1" ht="21" customHeight="1">
      <c r="A312" s="165"/>
      <c r="B312" s="165"/>
      <c r="C312" s="181"/>
      <c r="D312" s="177"/>
      <c r="E312" s="165"/>
      <c r="F312" s="165"/>
      <c r="G312" s="165"/>
      <c r="H312" s="165"/>
      <c r="I312" s="165"/>
      <c r="J312" s="177"/>
    </row>
    <row r="313" spans="1:10" s="166" customFormat="1" ht="21" customHeight="1">
      <c r="A313" s="165"/>
      <c r="B313" s="165"/>
      <c r="C313" s="181"/>
      <c r="D313" s="177"/>
      <c r="E313" s="165"/>
      <c r="F313" s="165"/>
      <c r="G313" s="165"/>
      <c r="H313" s="165"/>
      <c r="I313" s="165"/>
      <c r="J313" s="177"/>
    </row>
    <row r="314" spans="1:10" s="166" customFormat="1" ht="21" customHeight="1">
      <c r="A314" s="165"/>
      <c r="B314" s="165"/>
      <c r="C314" s="181"/>
      <c r="D314" s="177"/>
      <c r="E314" s="165"/>
      <c r="F314" s="165"/>
      <c r="G314" s="165"/>
      <c r="H314" s="165"/>
      <c r="I314" s="165"/>
      <c r="J314" s="177"/>
    </row>
    <row r="315" spans="1:10" s="166" customFormat="1" ht="21" customHeight="1">
      <c r="A315" s="165"/>
      <c r="B315" s="165"/>
      <c r="C315" s="181"/>
      <c r="D315" s="177"/>
      <c r="E315" s="165"/>
      <c r="F315" s="165"/>
      <c r="G315" s="165"/>
      <c r="H315" s="165"/>
      <c r="I315" s="165"/>
      <c r="J315" s="177"/>
    </row>
    <row r="316" spans="1:10" s="166" customFormat="1" ht="21" customHeight="1">
      <c r="A316" s="165"/>
      <c r="B316" s="165"/>
      <c r="C316" s="181"/>
      <c r="D316" s="177"/>
      <c r="E316" s="165"/>
      <c r="F316" s="165"/>
      <c r="G316" s="165"/>
      <c r="H316" s="165"/>
      <c r="I316" s="165"/>
      <c r="J316" s="177"/>
    </row>
    <row r="317" spans="1:10" s="166" customFormat="1" ht="21" customHeight="1">
      <c r="A317" s="165"/>
      <c r="B317" s="165"/>
      <c r="C317" s="181"/>
      <c r="D317" s="177"/>
      <c r="E317" s="165"/>
      <c r="F317" s="165"/>
      <c r="G317" s="165"/>
      <c r="H317" s="165"/>
      <c r="I317" s="165"/>
      <c r="J317" s="177"/>
    </row>
    <row r="318" spans="1:10" s="166" customFormat="1" ht="21" customHeight="1">
      <c r="A318" s="165"/>
      <c r="B318" s="165"/>
      <c r="C318" s="181"/>
      <c r="D318" s="177"/>
      <c r="E318" s="165"/>
      <c r="F318" s="165"/>
      <c r="G318" s="165"/>
      <c r="H318" s="165"/>
      <c r="I318" s="165"/>
      <c r="J318" s="177"/>
    </row>
    <row r="319" spans="1:10" s="166" customFormat="1" ht="21" customHeight="1">
      <c r="A319" s="165"/>
      <c r="B319" s="165"/>
      <c r="C319" s="181"/>
      <c r="D319" s="177"/>
      <c r="E319" s="165"/>
      <c r="F319" s="165"/>
      <c r="G319" s="165"/>
      <c r="H319" s="165"/>
      <c r="I319" s="165"/>
      <c r="J319" s="177"/>
    </row>
    <row r="320" spans="1:10" s="166" customFormat="1" ht="21" customHeight="1">
      <c r="A320" s="165"/>
      <c r="B320" s="165"/>
      <c r="C320" s="181"/>
      <c r="D320" s="177"/>
      <c r="E320" s="165"/>
      <c r="F320" s="165"/>
      <c r="G320" s="165"/>
      <c r="H320" s="165"/>
      <c r="I320" s="165"/>
      <c r="J320" s="177"/>
    </row>
    <row r="321" spans="1:10" s="166" customFormat="1" ht="21" customHeight="1">
      <c r="A321" s="165"/>
      <c r="B321" s="165"/>
      <c r="C321" s="181"/>
      <c r="D321" s="177"/>
      <c r="E321" s="165"/>
      <c r="F321" s="165"/>
      <c r="G321" s="165"/>
      <c r="H321" s="165"/>
      <c r="I321" s="165"/>
      <c r="J321" s="177"/>
    </row>
    <row r="322" spans="1:10" s="166" customFormat="1" ht="21" customHeight="1">
      <c r="A322" s="165"/>
      <c r="B322" s="165"/>
      <c r="C322" s="181"/>
      <c r="D322" s="177"/>
      <c r="E322" s="165"/>
      <c r="F322" s="165"/>
      <c r="G322" s="165"/>
      <c r="H322" s="165"/>
      <c r="I322" s="165"/>
      <c r="J322" s="177"/>
    </row>
    <row r="323" spans="1:10" s="166" customFormat="1" ht="21" customHeight="1">
      <c r="A323" s="165"/>
      <c r="B323" s="165"/>
      <c r="C323" s="181"/>
      <c r="D323" s="177"/>
      <c r="E323" s="165"/>
      <c r="F323" s="165"/>
      <c r="G323" s="165"/>
      <c r="H323" s="165"/>
      <c r="I323" s="165"/>
      <c r="J323" s="177"/>
    </row>
    <row r="324" spans="1:10" s="166" customFormat="1" ht="21" customHeight="1">
      <c r="A324" s="165"/>
      <c r="B324" s="165"/>
      <c r="C324" s="181"/>
      <c r="D324" s="177"/>
      <c r="E324" s="165"/>
      <c r="F324" s="165"/>
      <c r="G324" s="165"/>
      <c r="H324" s="165"/>
      <c r="I324" s="165"/>
      <c r="J324" s="177"/>
    </row>
    <row r="325" spans="1:10" s="166" customFormat="1" ht="21" customHeight="1">
      <c r="A325" s="165"/>
      <c r="B325" s="165"/>
      <c r="C325" s="181"/>
      <c r="D325" s="177"/>
      <c r="E325" s="165"/>
      <c r="F325" s="165"/>
      <c r="G325" s="165"/>
      <c r="H325" s="165"/>
      <c r="I325" s="165"/>
      <c r="J325" s="177"/>
    </row>
    <row r="326" spans="1:10" s="166" customFormat="1" ht="21" customHeight="1">
      <c r="A326" s="165"/>
      <c r="B326" s="165"/>
      <c r="C326" s="181"/>
      <c r="D326" s="177"/>
      <c r="E326" s="165"/>
      <c r="F326" s="165"/>
      <c r="G326" s="165"/>
      <c r="H326" s="165"/>
      <c r="I326" s="165"/>
      <c r="J326" s="177"/>
    </row>
    <row r="327" spans="1:10" s="166" customFormat="1" ht="21" customHeight="1">
      <c r="A327" s="165"/>
      <c r="B327" s="165"/>
      <c r="C327" s="181"/>
      <c r="D327" s="177"/>
      <c r="E327" s="165"/>
      <c r="F327" s="165"/>
      <c r="G327" s="165"/>
      <c r="H327" s="165"/>
      <c r="I327" s="165"/>
      <c r="J327" s="177"/>
    </row>
    <row r="328" spans="1:10" s="166" customFormat="1" ht="21" customHeight="1">
      <c r="A328" s="165"/>
      <c r="B328" s="165"/>
      <c r="C328" s="181"/>
      <c r="D328" s="177"/>
      <c r="E328" s="165"/>
      <c r="F328" s="165"/>
      <c r="G328" s="165"/>
      <c r="H328" s="165"/>
      <c r="I328" s="165"/>
      <c r="J328" s="177"/>
    </row>
    <row r="329" spans="1:10" s="166" customFormat="1" ht="21" customHeight="1">
      <c r="A329" s="165"/>
      <c r="B329" s="165"/>
      <c r="C329" s="181"/>
      <c r="D329" s="177"/>
      <c r="E329" s="165"/>
      <c r="F329" s="165"/>
      <c r="G329" s="165"/>
      <c r="H329" s="165"/>
      <c r="I329" s="165"/>
      <c r="J329" s="177"/>
    </row>
    <row r="330" spans="1:10" s="166" customFormat="1" ht="21" customHeight="1">
      <c r="A330" s="165"/>
      <c r="B330" s="165"/>
      <c r="C330" s="181"/>
      <c r="D330" s="177"/>
      <c r="E330" s="165"/>
      <c r="F330" s="165"/>
      <c r="G330" s="165"/>
      <c r="H330" s="165"/>
      <c r="I330" s="165"/>
      <c r="J330" s="177"/>
    </row>
    <row r="331" spans="1:10" s="166" customFormat="1" ht="21" customHeight="1">
      <c r="A331" s="165"/>
      <c r="B331" s="165"/>
      <c r="C331" s="181"/>
      <c r="D331" s="177"/>
      <c r="E331" s="165"/>
      <c r="F331" s="165"/>
      <c r="G331" s="165"/>
      <c r="H331" s="165"/>
      <c r="I331" s="165"/>
      <c r="J331" s="177"/>
    </row>
    <row r="332" spans="1:10" s="166" customFormat="1" ht="21" customHeight="1">
      <c r="A332" s="165"/>
      <c r="B332" s="165"/>
      <c r="C332" s="181"/>
      <c r="D332" s="177"/>
      <c r="E332" s="165"/>
      <c r="F332" s="165"/>
      <c r="G332" s="165"/>
      <c r="H332" s="165"/>
      <c r="I332" s="165"/>
      <c r="J332" s="177"/>
    </row>
    <row r="333" spans="1:10" s="166" customFormat="1" ht="21" customHeight="1">
      <c r="A333" s="165"/>
      <c r="B333" s="165"/>
      <c r="C333" s="181"/>
      <c r="D333" s="177"/>
      <c r="E333" s="165"/>
      <c r="F333" s="165"/>
      <c r="G333" s="165"/>
      <c r="H333" s="165"/>
      <c r="I333" s="165"/>
      <c r="J333" s="177"/>
    </row>
    <row r="334" spans="1:10" s="166" customFormat="1" ht="21" customHeight="1">
      <c r="A334" s="165"/>
      <c r="B334" s="165"/>
      <c r="C334" s="181"/>
      <c r="D334" s="177"/>
      <c r="E334" s="165"/>
      <c r="F334" s="165"/>
      <c r="G334" s="165"/>
      <c r="H334" s="165"/>
      <c r="I334" s="165"/>
      <c r="J334" s="177"/>
    </row>
    <row r="335" spans="1:10" s="168" customFormat="1" ht="21" customHeight="1">
      <c r="A335" s="165"/>
      <c r="B335" s="165"/>
      <c r="C335" s="181"/>
      <c r="D335" s="177"/>
      <c r="E335" s="165"/>
      <c r="F335" s="165"/>
      <c r="G335" s="165"/>
      <c r="H335" s="165"/>
      <c r="I335" s="165"/>
      <c r="J335" s="177"/>
    </row>
    <row r="336" spans="1:10" s="168" customFormat="1" ht="21" customHeight="1">
      <c r="A336" s="165"/>
      <c r="B336" s="165"/>
      <c r="C336" s="181"/>
      <c r="D336" s="177"/>
      <c r="E336" s="165"/>
      <c r="F336" s="165"/>
      <c r="G336" s="165"/>
      <c r="H336" s="165"/>
      <c r="I336" s="165"/>
      <c r="J336" s="177"/>
    </row>
    <row r="337" spans="1:10" s="166" customFormat="1" ht="21" customHeight="1">
      <c r="A337" s="165"/>
      <c r="B337" s="165"/>
      <c r="C337" s="181"/>
      <c r="D337" s="177"/>
      <c r="E337" s="165"/>
      <c r="F337" s="165"/>
      <c r="G337" s="165"/>
      <c r="H337" s="165"/>
      <c r="I337" s="165"/>
      <c r="J337" s="177"/>
    </row>
    <row r="338" spans="1:10" s="166" customFormat="1" ht="21" customHeight="1">
      <c r="A338" s="165"/>
      <c r="B338" s="165"/>
      <c r="C338" s="181"/>
      <c r="D338" s="177"/>
      <c r="E338" s="165"/>
      <c r="F338" s="165"/>
      <c r="G338" s="165"/>
      <c r="H338" s="165"/>
      <c r="I338" s="165"/>
      <c r="J338" s="177"/>
    </row>
    <row r="339" spans="1:10" s="166" customFormat="1" ht="21" customHeight="1">
      <c r="A339" s="165"/>
      <c r="B339" s="165"/>
      <c r="C339" s="181"/>
      <c r="D339" s="177"/>
      <c r="E339" s="165"/>
      <c r="F339" s="165"/>
      <c r="G339" s="165"/>
      <c r="H339" s="165"/>
      <c r="I339" s="165"/>
      <c r="J339" s="177"/>
    </row>
    <row r="340" spans="1:10" s="166" customFormat="1" ht="21" customHeight="1">
      <c r="A340" s="165"/>
      <c r="B340" s="165"/>
      <c r="C340" s="181"/>
      <c r="D340" s="177"/>
      <c r="E340" s="165"/>
      <c r="F340" s="165"/>
      <c r="G340" s="165"/>
      <c r="H340" s="165"/>
      <c r="I340" s="165"/>
      <c r="J340" s="177"/>
    </row>
    <row r="341" spans="1:10" s="166" customFormat="1" ht="21" customHeight="1">
      <c r="A341" s="165"/>
      <c r="B341" s="165"/>
      <c r="C341" s="181"/>
      <c r="D341" s="177"/>
      <c r="E341" s="165"/>
      <c r="F341" s="165"/>
      <c r="G341" s="165"/>
      <c r="H341" s="165"/>
      <c r="I341" s="165"/>
      <c r="J341" s="177"/>
    </row>
    <row r="342" spans="1:10" s="166" customFormat="1" ht="21" customHeight="1">
      <c r="A342" s="165"/>
      <c r="B342" s="165"/>
      <c r="C342" s="181"/>
      <c r="D342" s="177"/>
      <c r="E342" s="165"/>
      <c r="F342" s="165"/>
      <c r="G342" s="165"/>
      <c r="H342" s="165"/>
      <c r="I342" s="165"/>
      <c r="J342" s="177"/>
    </row>
    <row r="343" spans="1:10" s="166" customFormat="1" ht="21" customHeight="1">
      <c r="A343" s="165"/>
      <c r="B343" s="165"/>
      <c r="C343" s="181"/>
      <c r="D343" s="177"/>
      <c r="E343" s="165"/>
      <c r="F343" s="165"/>
      <c r="G343" s="165"/>
      <c r="H343" s="165"/>
      <c r="I343" s="165"/>
      <c r="J343" s="177"/>
    </row>
    <row r="344" spans="1:10" s="166" customFormat="1" ht="21" customHeight="1">
      <c r="A344" s="165"/>
      <c r="B344" s="165"/>
      <c r="C344" s="181"/>
      <c r="D344" s="177"/>
      <c r="E344" s="165"/>
      <c r="F344" s="165"/>
      <c r="G344" s="165"/>
      <c r="H344" s="165"/>
      <c r="I344" s="165"/>
      <c r="J344" s="177"/>
    </row>
    <row r="345" spans="1:10" s="166" customFormat="1" ht="21" customHeight="1">
      <c r="A345" s="165"/>
      <c r="B345" s="165"/>
      <c r="C345" s="181"/>
      <c r="D345" s="177"/>
      <c r="E345" s="165"/>
      <c r="F345" s="165"/>
      <c r="G345" s="165"/>
      <c r="H345" s="165"/>
      <c r="I345" s="165"/>
      <c r="J345" s="177"/>
    </row>
    <row r="346" spans="1:10" s="166" customFormat="1" ht="21" customHeight="1">
      <c r="A346" s="165"/>
      <c r="B346" s="165"/>
      <c r="C346" s="181"/>
      <c r="D346" s="177"/>
      <c r="E346" s="165"/>
      <c r="F346" s="165"/>
      <c r="G346" s="165"/>
      <c r="H346" s="165"/>
      <c r="I346" s="165"/>
      <c r="J346" s="177"/>
    </row>
    <row r="347" spans="1:10" s="166" customFormat="1" ht="21" customHeight="1">
      <c r="A347" s="165"/>
      <c r="B347" s="165"/>
      <c r="C347" s="181"/>
      <c r="D347" s="177"/>
      <c r="E347" s="165"/>
      <c r="F347" s="165"/>
      <c r="G347" s="165"/>
      <c r="H347" s="165"/>
      <c r="I347" s="165"/>
      <c r="J347" s="177"/>
    </row>
    <row r="348" spans="1:10" s="166" customFormat="1" ht="21" customHeight="1">
      <c r="A348" s="165"/>
      <c r="B348" s="165"/>
      <c r="C348" s="181"/>
      <c r="D348" s="177"/>
      <c r="E348" s="165"/>
      <c r="F348" s="165"/>
      <c r="G348" s="165"/>
      <c r="H348" s="165"/>
      <c r="I348" s="165"/>
      <c r="J348" s="177"/>
    </row>
    <row r="349" spans="1:10" s="166" customFormat="1" ht="21" customHeight="1">
      <c r="A349" s="165"/>
      <c r="B349" s="165"/>
      <c r="C349" s="181"/>
      <c r="D349" s="177"/>
      <c r="E349" s="165"/>
      <c r="F349" s="165"/>
      <c r="G349" s="165"/>
      <c r="H349" s="165"/>
      <c r="I349" s="165"/>
      <c r="J349" s="177"/>
    </row>
    <row r="350" spans="1:10" s="166" customFormat="1" ht="21" customHeight="1">
      <c r="A350" s="165"/>
      <c r="B350" s="165"/>
      <c r="C350" s="181"/>
      <c r="D350" s="177"/>
      <c r="E350" s="165"/>
      <c r="F350" s="165"/>
      <c r="G350" s="165"/>
      <c r="H350" s="165"/>
      <c r="I350" s="165"/>
      <c r="J350" s="177"/>
    </row>
    <row r="351" spans="1:10" s="166" customFormat="1" ht="21" customHeight="1">
      <c r="A351" s="165"/>
      <c r="B351" s="165"/>
      <c r="C351" s="181"/>
      <c r="D351" s="177"/>
      <c r="E351" s="165"/>
      <c r="F351" s="165"/>
      <c r="G351" s="165"/>
      <c r="H351" s="165"/>
      <c r="I351" s="165"/>
      <c r="J351" s="177"/>
    </row>
    <row r="352" spans="1:10" s="166" customFormat="1" ht="21" customHeight="1">
      <c r="A352" s="165"/>
      <c r="B352" s="165"/>
      <c r="C352" s="181"/>
      <c r="D352" s="177"/>
      <c r="E352" s="165"/>
      <c r="F352" s="165"/>
      <c r="G352" s="165"/>
      <c r="H352" s="165"/>
      <c r="I352" s="165"/>
      <c r="J352" s="177"/>
    </row>
    <row r="353" spans="1:10" s="166" customFormat="1" ht="21" customHeight="1">
      <c r="A353" s="165"/>
      <c r="B353" s="165"/>
      <c r="C353" s="181"/>
      <c r="D353" s="177"/>
      <c r="E353" s="165"/>
      <c r="F353" s="165"/>
      <c r="G353" s="165"/>
      <c r="H353" s="165"/>
      <c r="I353" s="165"/>
      <c r="J353" s="177"/>
    </row>
    <row r="354" spans="1:10" s="166" customFormat="1" ht="21" customHeight="1">
      <c r="A354" s="165"/>
      <c r="B354" s="165"/>
      <c r="C354" s="181"/>
      <c r="D354" s="177"/>
      <c r="E354" s="165"/>
      <c r="F354" s="165"/>
      <c r="G354" s="165"/>
      <c r="H354" s="165"/>
      <c r="I354" s="165"/>
      <c r="J354" s="177"/>
    </row>
    <row r="355" spans="1:10" s="169" customFormat="1" ht="21" customHeight="1">
      <c r="A355" s="165"/>
      <c r="B355" s="165"/>
      <c r="C355" s="181"/>
      <c r="D355" s="177"/>
      <c r="E355" s="165"/>
      <c r="F355" s="165"/>
      <c r="G355" s="165"/>
      <c r="H355" s="165"/>
      <c r="I355" s="165"/>
      <c r="J355" s="177"/>
    </row>
    <row r="356" spans="1:10" s="169" customFormat="1" ht="21" customHeight="1">
      <c r="A356" s="165"/>
      <c r="B356" s="165"/>
      <c r="C356" s="181"/>
      <c r="D356" s="177"/>
      <c r="E356" s="165"/>
      <c r="F356" s="165"/>
      <c r="G356" s="165"/>
      <c r="H356" s="165"/>
      <c r="I356" s="165"/>
      <c r="J356" s="177"/>
    </row>
    <row r="357" spans="1:10" s="169" customFormat="1" ht="21" customHeight="1">
      <c r="A357" s="165"/>
      <c r="B357" s="165"/>
      <c r="C357" s="181"/>
      <c r="D357" s="177"/>
      <c r="E357" s="165"/>
      <c r="F357" s="165"/>
      <c r="G357" s="165"/>
      <c r="H357" s="165"/>
      <c r="I357" s="165"/>
      <c r="J357" s="177"/>
    </row>
    <row r="358" spans="1:10" s="169" customFormat="1" ht="21" customHeight="1">
      <c r="A358" s="165"/>
      <c r="B358" s="165"/>
      <c r="C358" s="181"/>
      <c r="D358" s="177"/>
      <c r="E358" s="165"/>
      <c r="F358" s="165"/>
      <c r="G358" s="165"/>
      <c r="H358" s="165"/>
      <c r="I358" s="165"/>
      <c r="J358" s="177"/>
    </row>
    <row r="359" spans="1:10" s="169" customFormat="1" ht="21" customHeight="1">
      <c r="A359" s="165"/>
      <c r="B359" s="165"/>
      <c r="C359" s="181"/>
      <c r="D359" s="177"/>
      <c r="E359" s="165"/>
      <c r="F359" s="165"/>
      <c r="G359" s="165"/>
      <c r="H359" s="165"/>
      <c r="I359" s="165"/>
      <c r="J359" s="177"/>
    </row>
    <row r="360" spans="1:10" s="169" customFormat="1" ht="21" customHeight="1">
      <c r="A360" s="165"/>
      <c r="B360" s="165"/>
      <c r="C360" s="181"/>
      <c r="D360" s="177"/>
      <c r="E360" s="165"/>
      <c r="F360" s="165"/>
      <c r="G360" s="165"/>
      <c r="H360" s="165"/>
      <c r="I360" s="165"/>
      <c r="J360" s="177"/>
    </row>
    <row r="361" spans="1:10" s="169" customFormat="1" ht="21" customHeight="1">
      <c r="A361" s="165"/>
      <c r="B361" s="165"/>
      <c r="C361" s="181"/>
      <c r="D361" s="177"/>
      <c r="E361" s="165"/>
      <c r="F361" s="165"/>
      <c r="G361" s="165"/>
      <c r="H361" s="165"/>
      <c r="I361" s="165"/>
      <c r="J361" s="177"/>
    </row>
    <row r="362" spans="1:10" s="166" customFormat="1" ht="21" customHeight="1">
      <c r="A362" s="165"/>
      <c r="B362" s="165"/>
      <c r="C362" s="181"/>
      <c r="D362" s="177"/>
      <c r="E362" s="165"/>
      <c r="F362" s="165"/>
      <c r="G362" s="165"/>
      <c r="H362" s="165"/>
      <c r="I362" s="165"/>
      <c r="J362" s="177"/>
    </row>
    <row r="363" spans="1:10" s="166" customFormat="1" ht="21" customHeight="1">
      <c r="A363" s="165"/>
      <c r="B363" s="165"/>
      <c r="C363" s="181"/>
      <c r="D363" s="177"/>
      <c r="E363" s="165"/>
      <c r="F363" s="165"/>
      <c r="G363" s="165"/>
      <c r="H363" s="165"/>
      <c r="I363" s="165"/>
      <c r="J363" s="177"/>
    </row>
    <row r="364" spans="1:10" s="166" customFormat="1" ht="21" customHeight="1">
      <c r="A364" s="165"/>
      <c r="B364" s="165"/>
      <c r="C364" s="181"/>
      <c r="D364" s="177"/>
      <c r="E364" s="165"/>
      <c r="F364" s="165"/>
      <c r="G364" s="165"/>
      <c r="H364" s="165"/>
      <c r="I364" s="165"/>
      <c r="J364" s="177"/>
    </row>
    <row r="365" spans="1:10" s="166" customFormat="1" ht="21" customHeight="1">
      <c r="A365" s="165"/>
      <c r="B365" s="165"/>
      <c r="C365" s="181"/>
      <c r="D365" s="177"/>
      <c r="E365" s="165"/>
      <c r="F365" s="165"/>
      <c r="G365" s="165"/>
      <c r="H365" s="165"/>
      <c r="I365" s="165"/>
      <c r="J365" s="177"/>
    </row>
    <row r="366" spans="1:10" s="166" customFormat="1" ht="21" customHeight="1">
      <c r="A366" s="165"/>
      <c r="B366" s="165"/>
      <c r="C366" s="181"/>
      <c r="D366" s="177"/>
      <c r="E366" s="165"/>
      <c r="F366" s="165"/>
      <c r="G366" s="165"/>
      <c r="H366" s="165"/>
      <c r="I366" s="165"/>
      <c r="J366" s="177"/>
    </row>
    <row r="367" spans="1:10" s="166" customFormat="1" ht="21" customHeight="1">
      <c r="A367" s="165"/>
      <c r="B367" s="165"/>
      <c r="C367" s="181"/>
      <c r="D367" s="177"/>
      <c r="E367" s="165"/>
      <c r="F367" s="165"/>
      <c r="G367" s="165"/>
      <c r="H367" s="165"/>
      <c r="I367" s="165"/>
      <c r="J367" s="177"/>
    </row>
    <row r="368" spans="1:10" s="166" customFormat="1" ht="21" customHeight="1">
      <c r="A368" s="165"/>
      <c r="B368" s="165"/>
      <c r="C368" s="181"/>
      <c r="D368" s="177"/>
      <c r="E368" s="165"/>
      <c r="F368" s="165"/>
      <c r="G368" s="165"/>
      <c r="H368" s="165"/>
      <c r="I368" s="165"/>
      <c r="J368" s="177"/>
    </row>
    <row r="369" spans="1:10" s="166" customFormat="1" ht="21" customHeight="1">
      <c r="A369" s="165"/>
      <c r="B369" s="165"/>
      <c r="C369" s="181"/>
      <c r="D369" s="177"/>
      <c r="E369" s="165"/>
      <c r="F369" s="165"/>
      <c r="G369" s="165"/>
      <c r="H369" s="165"/>
      <c r="I369" s="165"/>
      <c r="J369" s="177"/>
    </row>
    <row r="370" spans="1:10" s="166" customFormat="1" ht="21" customHeight="1">
      <c r="A370" s="165"/>
      <c r="B370" s="165"/>
      <c r="C370" s="181"/>
      <c r="D370" s="177"/>
      <c r="E370" s="165"/>
      <c r="F370" s="165"/>
      <c r="G370" s="165"/>
      <c r="H370" s="165"/>
      <c r="I370" s="165"/>
      <c r="J370" s="177"/>
    </row>
    <row r="371" spans="1:10" s="166" customFormat="1" ht="21" customHeight="1">
      <c r="A371" s="165"/>
      <c r="B371" s="165"/>
      <c r="C371" s="181"/>
      <c r="D371" s="177"/>
      <c r="E371" s="165"/>
      <c r="F371" s="165"/>
      <c r="G371" s="165"/>
      <c r="H371" s="165"/>
      <c r="I371" s="165"/>
      <c r="J371" s="177"/>
    </row>
    <row r="372" spans="1:10" s="166" customFormat="1" ht="21" customHeight="1">
      <c r="A372" s="165"/>
      <c r="B372" s="165"/>
      <c r="C372" s="181"/>
      <c r="D372" s="177"/>
      <c r="E372" s="165"/>
      <c r="F372" s="165"/>
      <c r="G372" s="165"/>
      <c r="H372" s="165"/>
      <c r="I372" s="165"/>
      <c r="J372" s="177"/>
    </row>
    <row r="373" spans="1:10" s="166" customFormat="1" ht="21" customHeight="1">
      <c r="A373" s="165"/>
      <c r="B373" s="165"/>
      <c r="C373" s="181"/>
      <c r="D373" s="177"/>
      <c r="E373" s="165"/>
      <c r="F373" s="165"/>
      <c r="G373" s="165"/>
      <c r="H373" s="165"/>
      <c r="I373" s="165"/>
      <c r="J373" s="177"/>
    </row>
    <row r="374" spans="1:10" s="166" customFormat="1" ht="21" customHeight="1">
      <c r="A374" s="165"/>
      <c r="B374" s="165"/>
      <c r="C374" s="181"/>
      <c r="D374" s="177"/>
      <c r="E374" s="165"/>
      <c r="F374" s="165"/>
      <c r="G374" s="165"/>
      <c r="H374" s="165"/>
      <c r="I374" s="165"/>
      <c r="J374" s="177"/>
    </row>
    <row r="375" spans="1:10" s="166" customFormat="1" ht="21" customHeight="1">
      <c r="A375" s="165"/>
      <c r="B375" s="165"/>
      <c r="C375" s="181"/>
      <c r="D375" s="177"/>
      <c r="E375" s="165"/>
      <c r="F375" s="165"/>
      <c r="G375" s="165"/>
      <c r="H375" s="165"/>
      <c r="I375" s="165"/>
      <c r="J375" s="177"/>
    </row>
    <row r="376" spans="1:10" s="166" customFormat="1" ht="21" customHeight="1">
      <c r="A376" s="165"/>
      <c r="B376" s="165"/>
      <c r="C376" s="181"/>
      <c r="D376" s="177"/>
      <c r="E376" s="165"/>
      <c r="F376" s="165"/>
      <c r="G376" s="165"/>
      <c r="H376" s="165"/>
      <c r="I376" s="165"/>
      <c r="J376" s="177"/>
    </row>
    <row r="377" spans="1:10" s="166" customFormat="1" ht="21" customHeight="1">
      <c r="A377" s="165"/>
      <c r="B377" s="165"/>
      <c r="C377" s="181"/>
      <c r="D377" s="177"/>
      <c r="E377" s="165"/>
      <c r="F377" s="165"/>
      <c r="G377" s="165"/>
      <c r="H377" s="165"/>
      <c r="I377" s="165"/>
      <c r="J377" s="177"/>
    </row>
    <row r="378" spans="1:10" s="168" customFormat="1" ht="21" customHeight="1">
      <c r="A378" s="165"/>
      <c r="B378" s="165"/>
      <c r="C378" s="181"/>
      <c r="D378" s="177"/>
      <c r="E378" s="165"/>
      <c r="F378" s="165"/>
      <c r="G378" s="165"/>
      <c r="H378" s="165"/>
      <c r="I378" s="165"/>
      <c r="J378" s="177"/>
    </row>
    <row r="379" spans="1:10" s="166" customFormat="1" ht="21" customHeight="1">
      <c r="A379" s="165"/>
      <c r="B379" s="165"/>
      <c r="C379" s="181"/>
      <c r="D379" s="177"/>
      <c r="E379" s="165"/>
      <c r="F379" s="165"/>
      <c r="G379" s="165"/>
      <c r="H379" s="165"/>
      <c r="I379" s="165"/>
      <c r="J379" s="177"/>
    </row>
    <row r="380" spans="1:10" s="166" customFormat="1" ht="21" customHeight="1">
      <c r="A380" s="165"/>
      <c r="B380" s="165"/>
      <c r="C380" s="181"/>
      <c r="D380" s="177"/>
      <c r="E380" s="165"/>
      <c r="F380" s="165"/>
      <c r="G380" s="165"/>
      <c r="H380" s="165"/>
      <c r="I380" s="165"/>
      <c r="J380" s="177"/>
    </row>
    <row r="381" spans="1:10" s="166" customFormat="1" ht="21" customHeight="1">
      <c r="A381" s="165"/>
      <c r="B381" s="165"/>
      <c r="C381" s="181"/>
      <c r="D381" s="177"/>
      <c r="E381" s="165"/>
      <c r="F381" s="165"/>
      <c r="G381" s="165"/>
      <c r="H381" s="165"/>
      <c r="I381" s="165"/>
      <c r="J381" s="177"/>
    </row>
    <row r="382" spans="1:10" s="166" customFormat="1" ht="21" customHeight="1">
      <c r="A382" s="165"/>
      <c r="B382" s="165"/>
      <c r="C382" s="181"/>
      <c r="D382" s="177"/>
      <c r="E382" s="165"/>
      <c r="F382" s="165"/>
      <c r="G382" s="165"/>
      <c r="H382" s="165"/>
      <c r="I382" s="165"/>
      <c r="J382" s="177"/>
    </row>
    <row r="383" spans="1:10" s="166" customFormat="1" ht="21" customHeight="1">
      <c r="A383" s="165"/>
      <c r="B383" s="165"/>
      <c r="C383" s="181"/>
      <c r="D383" s="177"/>
      <c r="E383" s="165"/>
      <c r="F383" s="165"/>
      <c r="G383" s="165"/>
      <c r="H383" s="165"/>
      <c r="I383" s="165"/>
      <c r="J383" s="177"/>
    </row>
    <row r="384" spans="1:10" s="166" customFormat="1" ht="21" customHeight="1">
      <c r="A384" s="165"/>
      <c r="B384" s="165"/>
      <c r="C384" s="181"/>
      <c r="D384" s="177"/>
      <c r="E384" s="165"/>
      <c r="F384" s="165"/>
      <c r="G384" s="165"/>
      <c r="H384" s="165"/>
      <c r="I384" s="165"/>
      <c r="J384" s="177"/>
    </row>
    <row r="385" spans="1:10" s="166" customFormat="1" ht="21" customHeight="1">
      <c r="A385" s="165"/>
      <c r="B385" s="165"/>
      <c r="C385" s="181"/>
      <c r="D385" s="177"/>
      <c r="E385" s="165"/>
      <c r="F385" s="165"/>
      <c r="G385" s="165"/>
      <c r="H385" s="165"/>
      <c r="I385" s="165"/>
      <c r="J385" s="177"/>
    </row>
    <row r="386" spans="1:10" s="166" customFormat="1" ht="21" customHeight="1">
      <c r="A386" s="165"/>
      <c r="B386" s="165"/>
      <c r="C386" s="181"/>
      <c r="D386" s="177"/>
      <c r="E386" s="165"/>
      <c r="F386" s="165"/>
      <c r="G386" s="165"/>
      <c r="H386" s="165"/>
      <c r="I386" s="165"/>
      <c r="J386" s="177"/>
    </row>
    <row r="387" spans="1:10" s="166" customFormat="1" ht="21" customHeight="1">
      <c r="A387" s="165"/>
      <c r="B387" s="165"/>
      <c r="C387" s="181"/>
      <c r="D387" s="177"/>
      <c r="E387" s="165"/>
      <c r="F387" s="165"/>
      <c r="G387" s="165"/>
      <c r="H387" s="165"/>
      <c r="I387" s="165"/>
      <c r="J387" s="177"/>
    </row>
    <row r="388" spans="1:10" s="166" customFormat="1" ht="21" customHeight="1">
      <c r="A388" s="165"/>
      <c r="B388" s="165"/>
      <c r="C388" s="181"/>
      <c r="D388" s="177"/>
      <c r="E388" s="165"/>
      <c r="F388" s="165"/>
      <c r="G388" s="165"/>
      <c r="H388" s="165"/>
      <c r="I388" s="165"/>
      <c r="J388" s="177"/>
    </row>
    <row r="389" spans="1:10" s="166" customFormat="1" ht="21" customHeight="1">
      <c r="A389" s="165"/>
      <c r="B389" s="165"/>
      <c r="C389" s="181"/>
      <c r="D389" s="177"/>
      <c r="E389" s="165"/>
      <c r="F389" s="165"/>
      <c r="G389" s="165"/>
      <c r="H389" s="165"/>
      <c r="I389" s="165"/>
      <c r="J389" s="177"/>
    </row>
    <row r="390" spans="1:10" s="166" customFormat="1" ht="21" customHeight="1">
      <c r="A390" s="165"/>
      <c r="B390" s="165"/>
      <c r="C390" s="181"/>
      <c r="D390" s="177"/>
      <c r="E390" s="165"/>
      <c r="F390" s="165"/>
      <c r="G390" s="165"/>
      <c r="H390" s="165"/>
      <c r="I390" s="165"/>
      <c r="J390" s="177"/>
    </row>
    <row r="391" spans="1:10" s="166" customFormat="1" ht="21" customHeight="1">
      <c r="A391" s="165"/>
      <c r="B391" s="165"/>
      <c r="C391" s="181"/>
      <c r="D391" s="177"/>
      <c r="E391" s="165"/>
      <c r="F391" s="165"/>
      <c r="G391" s="165"/>
      <c r="H391" s="165"/>
      <c r="I391" s="165"/>
      <c r="J391" s="177"/>
    </row>
    <row r="392" spans="1:10" s="166" customFormat="1" ht="21" customHeight="1">
      <c r="A392" s="165"/>
      <c r="B392" s="165"/>
      <c r="C392" s="181"/>
      <c r="D392" s="177"/>
      <c r="E392" s="165"/>
      <c r="F392" s="165"/>
      <c r="G392" s="165"/>
      <c r="H392" s="165"/>
      <c r="I392" s="165"/>
      <c r="J392" s="177"/>
    </row>
    <row r="393" spans="1:10" s="166" customFormat="1" ht="21" customHeight="1">
      <c r="A393" s="165"/>
      <c r="B393" s="165"/>
      <c r="C393" s="181"/>
      <c r="D393" s="177"/>
      <c r="E393" s="165"/>
      <c r="F393" s="165"/>
      <c r="G393" s="165"/>
      <c r="H393" s="165"/>
      <c r="I393" s="165"/>
      <c r="J393" s="177"/>
    </row>
    <row r="394" spans="1:10" s="166" customFormat="1" ht="21" customHeight="1">
      <c r="A394" s="165"/>
      <c r="B394" s="165"/>
      <c r="C394" s="181"/>
      <c r="D394" s="177"/>
      <c r="E394" s="165"/>
      <c r="F394" s="165"/>
      <c r="G394" s="165"/>
      <c r="H394" s="165"/>
      <c r="I394" s="165"/>
      <c r="J394" s="177"/>
    </row>
    <row r="395" spans="1:10" s="166" customFormat="1" ht="21" customHeight="1">
      <c r="A395" s="165"/>
      <c r="B395" s="165"/>
      <c r="C395" s="181"/>
      <c r="D395" s="177"/>
      <c r="E395" s="165"/>
      <c r="F395" s="165"/>
      <c r="G395" s="165"/>
      <c r="H395" s="165"/>
      <c r="I395" s="165"/>
      <c r="J395" s="177"/>
    </row>
    <row r="396" spans="1:10" s="166" customFormat="1" ht="21" customHeight="1">
      <c r="A396" s="165"/>
      <c r="B396" s="165"/>
      <c r="C396" s="181"/>
      <c r="D396" s="177"/>
      <c r="E396" s="165"/>
      <c r="F396" s="165"/>
      <c r="G396" s="165"/>
      <c r="H396" s="165"/>
      <c r="I396" s="165"/>
      <c r="J396" s="177"/>
    </row>
    <row r="397" spans="1:10" s="168" customFormat="1" ht="21" customHeight="1">
      <c r="A397" s="165"/>
      <c r="B397" s="165"/>
      <c r="C397" s="181"/>
      <c r="D397" s="177"/>
      <c r="E397" s="165"/>
      <c r="F397" s="165"/>
      <c r="G397" s="165"/>
      <c r="H397" s="165"/>
      <c r="I397" s="165"/>
      <c r="J397" s="177"/>
    </row>
    <row r="398" spans="1:10" s="168" customFormat="1" ht="21" customHeight="1">
      <c r="A398" s="165"/>
      <c r="B398" s="165"/>
      <c r="C398" s="181"/>
      <c r="D398" s="177"/>
      <c r="E398" s="165"/>
      <c r="F398" s="165"/>
      <c r="G398" s="165"/>
      <c r="H398" s="165"/>
      <c r="I398" s="165"/>
      <c r="J398" s="177"/>
    </row>
    <row r="399" spans="1:10" s="168" customFormat="1" ht="21" customHeight="1">
      <c r="A399" s="165"/>
      <c r="B399" s="165"/>
      <c r="C399" s="181"/>
      <c r="D399" s="177"/>
      <c r="E399" s="165"/>
      <c r="F399" s="165"/>
      <c r="G399" s="165"/>
      <c r="H399" s="165"/>
      <c r="I399" s="165"/>
      <c r="J399" s="177"/>
    </row>
    <row r="400" spans="1:10" s="168" customFormat="1" ht="21" customHeight="1">
      <c r="A400" s="165"/>
      <c r="B400" s="165"/>
      <c r="C400" s="181"/>
      <c r="D400" s="177"/>
      <c r="E400" s="165"/>
      <c r="F400" s="165"/>
      <c r="G400" s="165"/>
      <c r="H400" s="165"/>
      <c r="I400" s="165"/>
      <c r="J400" s="177"/>
    </row>
    <row r="401" spans="1:10" s="168" customFormat="1" ht="21" customHeight="1">
      <c r="A401" s="165"/>
      <c r="B401" s="165"/>
      <c r="C401" s="181"/>
      <c r="D401" s="177"/>
      <c r="E401" s="165"/>
      <c r="F401" s="165"/>
      <c r="G401" s="165"/>
      <c r="H401" s="165"/>
      <c r="I401" s="165"/>
      <c r="J401" s="177"/>
    </row>
    <row r="402" spans="1:10" s="168" customFormat="1" ht="21" customHeight="1">
      <c r="A402" s="165"/>
      <c r="B402" s="165"/>
      <c r="C402" s="181"/>
      <c r="D402" s="177"/>
      <c r="E402" s="165"/>
      <c r="F402" s="165"/>
      <c r="G402" s="165"/>
      <c r="H402" s="165"/>
      <c r="I402" s="165"/>
      <c r="J402" s="177"/>
    </row>
    <row r="403" spans="1:10" s="168" customFormat="1" ht="21" customHeight="1">
      <c r="A403" s="165"/>
      <c r="B403" s="165"/>
      <c r="C403" s="181"/>
      <c r="D403" s="177"/>
      <c r="E403" s="165"/>
      <c r="F403" s="165"/>
      <c r="G403" s="165"/>
      <c r="H403" s="165"/>
      <c r="I403" s="165"/>
      <c r="J403" s="177"/>
    </row>
    <row r="404" spans="1:10" s="168" customFormat="1" ht="63" customHeight="1">
      <c r="A404" s="165"/>
      <c r="B404" s="165"/>
      <c r="C404" s="181"/>
      <c r="D404" s="177"/>
      <c r="E404" s="165"/>
      <c r="F404" s="165"/>
      <c r="G404" s="165"/>
      <c r="H404" s="165"/>
      <c r="I404" s="165"/>
      <c r="J404" s="177"/>
    </row>
    <row r="405" spans="1:10" s="168" customFormat="1" ht="63" customHeight="1">
      <c r="A405" s="165"/>
      <c r="B405" s="165"/>
      <c r="C405" s="181"/>
      <c r="D405" s="177"/>
      <c r="E405" s="165"/>
      <c r="F405" s="165"/>
      <c r="G405" s="165"/>
      <c r="H405" s="165"/>
      <c r="I405" s="165"/>
      <c r="J405" s="177"/>
    </row>
    <row r="406" spans="1:10" s="168" customFormat="1" ht="63" customHeight="1">
      <c r="A406" s="165"/>
      <c r="B406" s="165"/>
      <c r="C406" s="181"/>
      <c r="D406" s="177"/>
      <c r="E406" s="165"/>
      <c r="F406" s="165"/>
      <c r="G406" s="165"/>
      <c r="H406" s="165"/>
      <c r="I406" s="165"/>
      <c r="J406" s="177"/>
    </row>
    <row r="407" spans="1:10" s="170" customFormat="1" ht="42" customHeight="1">
      <c r="A407" s="165"/>
      <c r="B407" s="165"/>
      <c r="C407" s="181"/>
      <c r="D407" s="177"/>
      <c r="E407" s="165"/>
      <c r="F407" s="165"/>
      <c r="G407" s="165"/>
      <c r="H407" s="165"/>
      <c r="I407" s="165"/>
      <c r="J407" s="177"/>
    </row>
    <row r="408" spans="1:10" s="170" customFormat="1" ht="42" customHeight="1">
      <c r="A408" s="165"/>
      <c r="B408" s="165"/>
      <c r="C408" s="181"/>
      <c r="D408" s="177"/>
      <c r="E408" s="165"/>
      <c r="F408" s="165"/>
      <c r="G408" s="165"/>
      <c r="H408" s="165"/>
      <c r="I408" s="165"/>
      <c r="J408" s="177"/>
    </row>
    <row r="409" spans="1:10" s="168" customFormat="1" ht="21" customHeight="1">
      <c r="A409" s="165"/>
      <c r="B409" s="165"/>
      <c r="C409" s="181"/>
      <c r="D409" s="177"/>
      <c r="E409" s="165"/>
      <c r="F409" s="165"/>
      <c r="G409" s="165"/>
      <c r="H409" s="165"/>
      <c r="I409" s="165"/>
      <c r="J409" s="177"/>
    </row>
    <row r="410" spans="1:10" s="168" customFormat="1" ht="21" customHeight="1">
      <c r="A410" s="165"/>
      <c r="B410" s="165"/>
      <c r="C410" s="181"/>
      <c r="D410" s="177"/>
      <c r="E410" s="165"/>
      <c r="F410" s="165"/>
      <c r="G410" s="165"/>
      <c r="H410" s="165"/>
      <c r="I410" s="165"/>
      <c r="J410" s="177"/>
    </row>
    <row r="411" spans="1:10" s="168" customFormat="1" ht="21" customHeight="1">
      <c r="A411" s="165"/>
      <c r="B411" s="165"/>
      <c r="C411" s="181"/>
      <c r="D411" s="177"/>
      <c r="E411" s="165"/>
      <c r="F411" s="165"/>
      <c r="G411" s="165"/>
      <c r="H411" s="165"/>
      <c r="I411" s="165"/>
      <c r="J411" s="177"/>
    </row>
    <row r="412" spans="1:10" s="168" customFormat="1" ht="42" customHeight="1">
      <c r="A412" s="165"/>
      <c r="B412" s="165"/>
      <c r="C412" s="181"/>
      <c r="D412" s="177"/>
      <c r="E412" s="165"/>
      <c r="F412" s="165"/>
      <c r="G412" s="165"/>
      <c r="H412" s="165"/>
      <c r="I412" s="165"/>
      <c r="J412" s="177"/>
    </row>
    <row r="413" spans="1:10" s="168" customFormat="1" ht="42" customHeight="1">
      <c r="A413" s="165"/>
      <c r="B413" s="165"/>
      <c r="C413" s="181"/>
      <c r="D413" s="177"/>
      <c r="E413" s="165"/>
      <c r="F413" s="165"/>
      <c r="G413" s="165"/>
      <c r="H413" s="165"/>
      <c r="I413" s="165"/>
      <c r="J413" s="177"/>
    </row>
    <row r="414" spans="1:10" s="168" customFormat="1" ht="42" customHeight="1">
      <c r="A414" s="165"/>
      <c r="B414" s="165"/>
      <c r="C414" s="181"/>
      <c r="D414" s="177"/>
      <c r="E414" s="165"/>
      <c r="F414" s="165"/>
      <c r="G414" s="165"/>
      <c r="H414" s="165"/>
      <c r="I414" s="165"/>
      <c r="J414" s="177"/>
    </row>
    <row r="415" spans="1:10" s="171" customFormat="1" ht="21" customHeight="1">
      <c r="A415" s="165"/>
      <c r="B415" s="165"/>
      <c r="C415" s="181"/>
      <c r="D415" s="177"/>
      <c r="E415" s="165"/>
      <c r="F415" s="165"/>
      <c r="G415" s="165"/>
      <c r="H415" s="165"/>
      <c r="I415" s="165"/>
      <c r="J415" s="177"/>
    </row>
    <row r="416" spans="1:10" s="171" customFormat="1" ht="21" customHeight="1">
      <c r="A416" s="165"/>
      <c r="B416" s="165"/>
      <c r="C416" s="181"/>
      <c r="D416" s="177"/>
      <c r="E416" s="165"/>
      <c r="F416" s="165"/>
      <c r="G416" s="165"/>
      <c r="H416" s="165"/>
      <c r="I416" s="165"/>
      <c r="J416" s="177"/>
    </row>
  </sheetData>
  <mergeCells count="9">
    <mergeCell ref="A18:D18"/>
    <mergeCell ref="A1:J1"/>
    <mergeCell ref="A8:A9"/>
    <mergeCell ref="B8:B9"/>
    <mergeCell ref="C8:C9"/>
    <mergeCell ref="D8:D9"/>
    <mergeCell ref="E8:F8"/>
    <mergeCell ref="G8:H8"/>
    <mergeCell ref="J8:J9"/>
  </mergeCells>
  <printOptions horizontalCentered="1"/>
  <pageMargins left="0.47244094488188981" right="0.47244094488188981" top="0.43307086614173229" bottom="0.78740157480314965" header="0.27559055118110237" footer="0.27559055118110237"/>
  <pageSetup paperSize="9" scale="75" orientation="landscape" r:id="rId1"/>
  <headerFooter>
    <oddHeader>&amp;R&amp;"TH SarabunPSK,ตัวหนา"แบบ ปร.4(ข)  แผ่นที่ &amp;P/&amp;N</oddHeader>
    <oddFooter>&amp;C&amp;"TH Sarabun New,ธรรมดา"&amp;16(นายประจวบ  อินระวงค์)                                              (นายขจรศักดิ์  อสุชีวะ)                                              (นายเทอดพงษ์     ไชยณรงค์)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K40"/>
  <sheetViews>
    <sheetView showGridLines="0" view="pageBreakPreview" zoomScaleNormal="100" zoomScaleSheetLayoutView="100" workbookViewId="0">
      <selection activeCell="H26" sqref="H26"/>
    </sheetView>
  </sheetViews>
  <sheetFormatPr defaultColWidth="9.33203125" defaultRowHeight="19.5"/>
  <cols>
    <col min="1" max="7" width="9.33203125" style="34"/>
    <col min="8" max="8" width="19" style="34" customWidth="1"/>
    <col min="9" max="9" width="9.33203125" style="34"/>
    <col min="10" max="10" width="16" style="34" customWidth="1"/>
    <col min="11" max="11" width="6.83203125" style="34" customWidth="1"/>
    <col min="12" max="12" width="21.1640625" style="34" customWidth="1"/>
    <col min="13" max="16384" width="9.33203125" style="34"/>
  </cols>
  <sheetData>
    <row r="1" spans="1:11">
      <c r="A1" s="325" t="s">
        <v>103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4" customHeight="1">
      <c r="J3" s="34" t="s">
        <v>78</v>
      </c>
    </row>
    <row r="4" spans="1:11">
      <c r="A4" s="327" t="s">
        <v>86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 ht="19.5" customHeight="1">
      <c r="A5" s="327" t="s">
        <v>87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</row>
    <row r="6" spans="1:11" ht="35.25" customHeight="1">
      <c r="A6" s="38" t="s">
        <v>34</v>
      </c>
      <c r="B6" s="39"/>
      <c r="D6" s="39" t="s">
        <v>66</v>
      </c>
      <c r="E6" s="39"/>
      <c r="F6" s="39"/>
      <c r="G6" s="39"/>
      <c r="H6" s="39"/>
      <c r="I6" s="39"/>
      <c r="J6" s="39"/>
      <c r="K6" s="39"/>
    </row>
    <row r="7" spans="1:11" ht="18.95" customHeight="1">
      <c r="A7" s="80" t="e">
        <f>#REF!</f>
        <v>#REF!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8.95" customHeight="1">
      <c r="A8" s="80" t="e">
        <f>#REF!</f>
        <v>#REF!</v>
      </c>
      <c r="B8" s="41"/>
      <c r="C8" s="41"/>
      <c r="D8" s="41"/>
      <c r="E8" s="41"/>
      <c r="F8" s="41"/>
      <c r="G8" s="41"/>
      <c r="H8" s="41"/>
      <c r="I8" s="41" t="s">
        <v>41</v>
      </c>
      <c r="J8" s="41"/>
      <c r="K8" s="41"/>
    </row>
    <row r="9" spans="1:11" ht="18.95" customHeight="1">
      <c r="A9" s="40" t="e">
        <f>#REF!</f>
        <v>#REF!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20.25" customHeight="1">
      <c r="A10" s="40" t="e">
        <f>#REF!</f>
        <v>#REF!</v>
      </c>
      <c r="B10" s="41"/>
      <c r="C10" s="41"/>
      <c r="D10" s="41"/>
      <c r="E10" s="41"/>
      <c r="F10" s="41"/>
      <c r="G10" s="41"/>
      <c r="H10" s="40"/>
      <c r="I10" s="41"/>
      <c r="J10" s="41"/>
      <c r="K10" s="41"/>
    </row>
    <row r="11" spans="1:11" ht="40.5" customHeight="1"/>
    <row r="12" spans="1:11">
      <c r="A12" s="34" t="s">
        <v>40</v>
      </c>
      <c r="B12" s="33" t="s">
        <v>98</v>
      </c>
    </row>
    <row r="13" spans="1:11" ht="18.95" customHeight="1"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18.95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1" ht="18.9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8.95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ht="18.9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26.25" customHeight="1"/>
    <row r="19" spans="1:11" ht="21" customHeight="1">
      <c r="B19" s="42" t="s">
        <v>99</v>
      </c>
    </row>
    <row r="20" spans="1:11" ht="15" customHeight="1">
      <c r="B20" s="35"/>
      <c r="J20" s="43" t="s">
        <v>45</v>
      </c>
    </row>
    <row r="21" spans="1:11">
      <c r="A21" s="44" t="s">
        <v>67</v>
      </c>
      <c r="B21" s="328" t="s">
        <v>68</v>
      </c>
      <c r="C21" s="328"/>
      <c r="D21" s="328"/>
      <c r="E21" s="328"/>
      <c r="F21" s="328"/>
      <c r="G21" s="328"/>
      <c r="H21" s="44" t="s">
        <v>10</v>
      </c>
      <c r="I21" s="329" t="s">
        <v>13</v>
      </c>
      <c r="J21" s="330"/>
      <c r="K21" s="331"/>
    </row>
    <row r="22" spans="1:11">
      <c r="A22" s="45"/>
      <c r="B22" s="46"/>
      <c r="C22" s="46"/>
      <c r="D22" s="46"/>
      <c r="E22" s="46"/>
      <c r="F22" s="46"/>
      <c r="G22" s="46"/>
      <c r="H22" s="45"/>
      <c r="I22" s="47"/>
      <c r="J22" s="46"/>
      <c r="K22" s="48"/>
    </row>
    <row r="23" spans="1:11">
      <c r="A23" s="49"/>
      <c r="B23" s="41"/>
      <c r="C23" s="41"/>
      <c r="D23" s="41"/>
      <c r="E23" s="41"/>
      <c r="F23" s="41"/>
      <c r="G23" s="41"/>
      <c r="H23" s="49"/>
      <c r="I23" s="41"/>
      <c r="J23" s="41"/>
      <c r="K23" s="50"/>
    </row>
    <row r="24" spans="1:11">
      <c r="A24" s="49"/>
      <c r="B24" s="41"/>
      <c r="C24" s="41"/>
      <c r="D24" s="41"/>
      <c r="E24" s="41"/>
      <c r="F24" s="41"/>
      <c r="G24" s="41"/>
      <c r="H24" s="49"/>
      <c r="I24" s="41"/>
      <c r="J24" s="41"/>
      <c r="K24" s="50"/>
    </row>
    <row r="25" spans="1:11">
      <c r="A25" s="49"/>
      <c r="B25" s="41"/>
      <c r="C25" s="41"/>
      <c r="D25" s="41"/>
      <c r="E25" s="41"/>
      <c r="F25" s="41"/>
      <c r="G25" s="41"/>
      <c r="H25" s="49"/>
      <c r="I25" s="41"/>
      <c r="J25" s="41"/>
      <c r="K25" s="50"/>
    </row>
    <row r="26" spans="1:11">
      <c r="A26" s="49"/>
      <c r="B26" s="41"/>
      <c r="C26" s="41"/>
      <c r="D26" s="41"/>
      <c r="E26" s="41"/>
      <c r="F26" s="41"/>
      <c r="G26" s="41"/>
      <c r="H26" s="49"/>
      <c r="I26" s="41"/>
      <c r="J26" s="41"/>
      <c r="K26" s="50"/>
    </row>
    <row r="27" spans="1:11">
      <c r="A27" s="49"/>
      <c r="B27" s="41"/>
      <c r="C27" s="41"/>
      <c r="D27" s="41"/>
      <c r="E27" s="41"/>
      <c r="F27" s="41"/>
      <c r="G27" s="41"/>
      <c r="H27" s="49"/>
      <c r="I27" s="41"/>
      <c r="J27" s="41"/>
      <c r="K27" s="50"/>
    </row>
    <row r="28" spans="1:11">
      <c r="A28" s="49"/>
      <c r="B28" s="41"/>
      <c r="C28" s="41"/>
      <c r="D28" s="41"/>
      <c r="E28" s="41"/>
      <c r="F28" s="41"/>
      <c r="G28" s="41"/>
      <c r="H28" s="49"/>
      <c r="I28" s="41"/>
      <c r="J28" s="41"/>
      <c r="K28" s="50"/>
    </row>
    <row r="29" spans="1:11">
      <c r="A29" s="49"/>
      <c r="B29" s="41"/>
      <c r="C29" s="41"/>
      <c r="D29" s="41"/>
      <c r="E29" s="41"/>
      <c r="F29" s="41"/>
      <c r="G29" s="41"/>
      <c r="H29" s="49"/>
      <c r="I29" s="41"/>
      <c r="J29" s="41"/>
      <c r="K29" s="50"/>
    </row>
    <row r="30" spans="1:11">
      <c r="A30" s="49"/>
      <c r="B30" s="41"/>
      <c r="C30" s="41"/>
      <c r="D30" s="41"/>
      <c r="E30" s="41"/>
      <c r="F30" s="41"/>
      <c r="G30" s="41"/>
      <c r="H30" s="49"/>
      <c r="I30" s="41"/>
      <c r="J30" s="41"/>
      <c r="K30" s="50"/>
    </row>
    <row r="31" spans="1:11" ht="20.25" thickBot="1">
      <c r="A31" s="36"/>
      <c r="B31" s="51"/>
      <c r="C31" s="51"/>
      <c r="D31" s="51"/>
      <c r="E31" s="51"/>
      <c r="F31" s="51"/>
      <c r="G31" s="51"/>
      <c r="H31" s="36"/>
      <c r="I31" s="51"/>
      <c r="J31" s="51"/>
      <c r="K31" s="52"/>
    </row>
    <row r="32" spans="1:11" ht="21" thickTop="1" thickBot="1">
      <c r="B32" s="326" t="s">
        <v>69</v>
      </c>
      <c r="C32" s="326"/>
      <c r="D32" s="326"/>
      <c r="E32" s="326"/>
      <c r="F32" s="326"/>
      <c r="G32" s="33"/>
      <c r="H32" s="53"/>
      <c r="I32" s="54"/>
      <c r="J32" s="54"/>
      <c r="K32" s="55"/>
    </row>
    <row r="33" spans="1:11" ht="21" thickTop="1" thickBot="1">
      <c r="B33" s="326" t="s">
        <v>70</v>
      </c>
      <c r="C33" s="326"/>
      <c r="D33" s="326"/>
      <c r="E33" s="326"/>
      <c r="F33" s="326"/>
      <c r="G33" s="56"/>
      <c r="H33" s="57"/>
      <c r="I33" s="58" t="s">
        <v>72</v>
      </c>
      <c r="J33" s="54"/>
      <c r="K33" s="55"/>
    </row>
    <row r="34" spans="1:11" ht="21" thickTop="1" thickBot="1">
      <c r="B34" s="326" t="s">
        <v>71</v>
      </c>
      <c r="C34" s="326"/>
      <c r="D34" s="326"/>
      <c r="E34" s="326"/>
      <c r="F34" s="326"/>
      <c r="G34" s="56"/>
      <c r="H34" s="59"/>
      <c r="I34" s="58" t="s">
        <v>72</v>
      </c>
      <c r="J34" s="54"/>
      <c r="K34" s="55"/>
    </row>
    <row r="35" spans="1:11" ht="22.5" customHeight="1" thickTop="1"/>
    <row r="36" spans="1:11" ht="18" customHeight="1"/>
    <row r="37" spans="1:11" ht="18.95" customHeight="1">
      <c r="A37" s="33" t="s">
        <v>13</v>
      </c>
      <c r="C37" s="34" t="s">
        <v>73</v>
      </c>
    </row>
    <row r="38" spans="1:11" ht="18.95" customHeight="1">
      <c r="C38" s="34" t="s">
        <v>74</v>
      </c>
    </row>
    <row r="39" spans="1:11" ht="18.95" customHeight="1">
      <c r="C39" s="34" t="s">
        <v>75</v>
      </c>
    </row>
    <row r="40" spans="1:11" ht="18.95" customHeight="1">
      <c r="C40" s="34" t="s">
        <v>76</v>
      </c>
    </row>
  </sheetData>
  <mergeCells count="8">
    <mergeCell ref="A1:K1"/>
    <mergeCell ref="B32:F32"/>
    <mergeCell ref="B33:F33"/>
    <mergeCell ref="B34:F34"/>
    <mergeCell ref="A4:K4"/>
    <mergeCell ref="A5:K5"/>
    <mergeCell ref="B21:G21"/>
    <mergeCell ref="I21:K21"/>
  </mergeCells>
  <printOptions horizontalCentered="1"/>
  <pageMargins left="0.51181102362204722" right="0.51181102362204722" top="0.35433070866141736" bottom="0.35433070866141736" header="0.19685039370078741" footer="0.19685039370078741"/>
  <pageSetup paperSize="9" scale="95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G44"/>
  <sheetViews>
    <sheetView showGridLines="0" view="pageBreakPreview" zoomScale="120" zoomScaleNormal="100" zoomScaleSheetLayoutView="120" workbookViewId="0">
      <selection activeCell="F15" sqref="F15"/>
    </sheetView>
  </sheetViews>
  <sheetFormatPr defaultColWidth="0" defaultRowHeight="0" customHeight="1" zeroHeight="1"/>
  <cols>
    <col min="1" max="1" width="8.33203125" style="1" customWidth="1"/>
    <col min="2" max="2" width="31.6640625" style="1" customWidth="1"/>
    <col min="3" max="3" width="12.1640625" style="1" customWidth="1"/>
    <col min="4" max="4" width="10.5" style="1" customWidth="1"/>
    <col min="5" max="5" width="12.33203125" style="1" customWidth="1"/>
    <col min="6" max="6" width="19.1640625" style="1" customWidth="1"/>
    <col min="7" max="7" width="22" style="1" customWidth="1"/>
    <col min="8" max="8" width="1" style="1" customWidth="1"/>
    <col min="9" max="16384" width="0" style="1" hidden="1"/>
  </cols>
  <sheetData>
    <row r="1" spans="1:7" ht="23.25">
      <c r="A1" s="332" t="s">
        <v>103</v>
      </c>
      <c r="B1" s="332"/>
      <c r="C1" s="332"/>
      <c r="D1" s="332"/>
      <c r="E1" s="332"/>
      <c r="F1" s="332"/>
      <c r="G1" s="332"/>
    </row>
    <row r="2" spans="1:7" ht="23.25">
      <c r="A2" s="21"/>
      <c r="B2" s="21"/>
      <c r="C2" s="21"/>
      <c r="D2" s="21"/>
      <c r="E2" s="21"/>
      <c r="F2" s="21"/>
      <c r="G2" s="21"/>
    </row>
    <row r="3" spans="1:7" ht="20.25" customHeight="1">
      <c r="A3" s="7"/>
      <c r="B3" s="7"/>
      <c r="C3" s="7"/>
      <c r="D3" s="7"/>
      <c r="E3" s="7"/>
      <c r="F3" s="17" t="s">
        <v>90</v>
      </c>
      <c r="G3" s="7"/>
    </row>
    <row r="4" spans="1:7" ht="27.75" customHeight="1">
      <c r="A4" s="335" t="s">
        <v>81</v>
      </c>
      <c r="B4" s="335"/>
      <c r="C4" s="335"/>
      <c r="D4" s="335"/>
      <c r="E4" s="335"/>
      <c r="F4" s="335"/>
      <c r="G4" s="335"/>
    </row>
    <row r="5" spans="1:7" ht="18" customHeight="1">
      <c r="A5" s="22"/>
      <c r="B5" s="22"/>
      <c r="C5" s="22"/>
      <c r="D5" s="22"/>
      <c r="E5" s="22"/>
      <c r="F5" s="22"/>
      <c r="G5" s="22"/>
    </row>
    <row r="6" spans="1:7" ht="21.75">
      <c r="A6" s="76" t="e">
        <f>#REF!</f>
        <v>#REF!</v>
      </c>
      <c r="B6" s="5"/>
      <c r="C6" s="6"/>
      <c r="D6" s="6"/>
      <c r="E6" s="6"/>
      <c r="F6" s="6"/>
      <c r="G6" s="6"/>
    </row>
    <row r="7" spans="1:7" ht="21.75">
      <c r="A7" s="79" t="e">
        <f>#REF!</f>
        <v>#REF!</v>
      </c>
      <c r="B7" s="6"/>
      <c r="C7" s="6"/>
      <c r="D7" s="6"/>
      <c r="E7" s="6"/>
      <c r="F7" s="6"/>
      <c r="G7" s="6"/>
    </row>
    <row r="8" spans="1:7" ht="21.75">
      <c r="A8" s="6" t="s">
        <v>41</v>
      </c>
      <c r="B8" s="5"/>
      <c r="C8" s="6"/>
      <c r="D8" s="6"/>
      <c r="E8" s="6"/>
      <c r="F8" s="6"/>
      <c r="G8" s="6"/>
    </row>
    <row r="9" spans="1:7" ht="21.75">
      <c r="A9" s="6" t="e">
        <f>#REF!</f>
        <v>#REF!</v>
      </c>
      <c r="B9" s="5"/>
      <c r="C9" s="6"/>
      <c r="D9" s="6"/>
      <c r="E9" s="6"/>
      <c r="F9" s="6"/>
      <c r="G9" s="6"/>
    </row>
    <row r="10" spans="1:7" ht="21.75">
      <c r="A10" s="6" t="s">
        <v>57</v>
      </c>
      <c r="B10" s="5"/>
      <c r="C10" s="6"/>
      <c r="D10" s="6" t="s">
        <v>63</v>
      </c>
      <c r="E10" s="6"/>
      <c r="F10" s="6"/>
      <c r="G10" s="6"/>
    </row>
    <row r="11" spans="1:7" ht="12" customHeight="1" thickBot="1">
      <c r="B11" s="18"/>
    </row>
    <row r="12" spans="1:7" ht="22.5" thickTop="1">
      <c r="A12" s="333" t="s">
        <v>33</v>
      </c>
      <c r="B12" s="333" t="s">
        <v>34</v>
      </c>
      <c r="C12" s="333" t="s">
        <v>10</v>
      </c>
      <c r="D12" s="333" t="s">
        <v>11</v>
      </c>
      <c r="E12" s="24" t="s">
        <v>59</v>
      </c>
      <c r="F12" s="25" t="s">
        <v>12</v>
      </c>
      <c r="G12" s="333" t="s">
        <v>13</v>
      </c>
    </row>
    <row r="13" spans="1:7" ht="22.5" thickBot="1">
      <c r="A13" s="334"/>
      <c r="B13" s="334"/>
      <c r="C13" s="334"/>
      <c r="D13" s="334"/>
      <c r="E13" s="26" t="s">
        <v>58</v>
      </c>
      <c r="F13" s="27" t="s">
        <v>82</v>
      </c>
      <c r="G13" s="334"/>
    </row>
    <row r="14" spans="1:7" ht="22.5" thickTop="1">
      <c r="A14" s="2"/>
      <c r="B14" s="2"/>
      <c r="C14" s="2"/>
      <c r="D14" s="2"/>
      <c r="E14" s="2"/>
      <c r="F14" s="2"/>
      <c r="G14" s="2"/>
    </row>
    <row r="15" spans="1:7" ht="21.75">
      <c r="A15" s="2"/>
      <c r="B15" s="2"/>
      <c r="C15" s="2"/>
      <c r="D15" s="2"/>
      <c r="E15" s="2"/>
      <c r="F15" s="2"/>
      <c r="G15" s="2"/>
    </row>
    <row r="16" spans="1:7" ht="21.75">
      <c r="A16" s="2"/>
      <c r="B16" s="2"/>
      <c r="C16" s="2"/>
      <c r="D16" s="2"/>
      <c r="E16" s="2"/>
      <c r="F16" s="2"/>
      <c r="G16" s="2"/>
    </row>
    <row r="17" spans="1:7" ht="21.75">
      <c r="A17" s="2"/>
      <c r="B17" s="2"/>
      <c r="C17" s="2"/>
      <c r="D17" s="2"/>
      <c r="E17" s="2"/>
      <c r="F17" s="2"/>
      <c r="G17" s="2"/>
    </row>
    <row r="18" spans="1:7" ht="21.75">
      <c r="A18" s="2"/>
      <c r="B18" s="2"/>
      <c r="C18" s="2"/>
      <c r="D18" s="2"/>
      <c r="E18" s="2"/>
      <c r="F18" s="2"/>
      <c r="G18" s="2"/>
    </row>
    <row r="19" spans="1:7" ht="21.75">
      <c r="A19" s="2"/>
      <c r="B19" s="2"/>
      <c r="C19" s="2"/>
      <c r="D19" s="2"/>
      <c r="E19" s="2"/>
      <c r="F19" s="2"/>
      <c r="G19" s="2"/>
    </row>
    <row r="20" spans="1:7" ht="21.75">
      <c r="A20" s="2"/>
      <c r="B20" s="2"/>
      <c r="C20" s="2"/>
      <c r="D20" s="2"/>
      <c r="E20" s="2"/>
      <c r="F20" s="2"/>
      <c r="G20" s="2"/>
    </row>
    <row r="21" spans="1:7" ht="21.75">
      <c r="A21" s="2"/>
      <c r="B21" s="2"/>
      <c r="C21" s="2"/>
      <c r="D21" s="2"/>
      <c r="E21" s="2"/>
      <c r="F21" s="2"/>
      <c r="G21" s="2"/>
    </row>
    <row r="22" spans="1:7" ht="21.75">
      <c r="A22" s="2"/>
      <c r="B22" s="2"/>
      <c r="C22" s="2"/>
      <c r="D22" s="2"/>
      <c r="E22" s="2"/>
      <c r="F22" s="2"/>
      <c r="G22" s="2"/>
    </row>
    <row r="23" spans="1:7" ht="21.75">
      <c r="A23" s="2"/>
      <c r="B23" s="2"/>
      <c r="C23" s="2"/>
      <c r="D23" s="2"/>
      <c r="E23" s="2"/>
      <c r="F23" s="2"/>
      <c r="G23" s="2"/>
    </row>
    <row r="24" spans="1:7" ht="21.75">
      <c r="A24" s="2"/>
      <c r="B24" s="2"/>
      <c r="C24" s="2"/>
      <c r="D24" s="2"/>
      <c r="E24" s="2"/>
      <c r="F24" s="2"/>
      <c r="G24" s="2"/>
    </row>
    <row r="25" spans="1:7" ht="21.75">
      <c r="A25" s="2"/>
      <c r="B25" s="2"/>
      <c r="C25" s="2"/>
      <c r="D25" s="2"/>
      <c r="E25" s="2"/>
      <c r="F25" s="2"/>
      <c r="G25" s="2"/>
    </row>
    <row r="26" spans="1:7" ht="21.75">
      <c r="A26" s="2"/>
      <c r="B26" s="2"/>
      <c r="C26" s="2"/>
      <c r="D26" s="2"/>
      <c r="E26" s="2"/>
      <c r="F26" s="2"/>
      <c r="G26" s="2"/>
    </row>
    <row r="27" spans="1:7" ht="21.75">
      <c r="A27" s="2"/>
      <c r="B27" s="2"/>
      <c r="C27" s="2"/>
      <c r="D27" s="2"/>
      <c r="E27" s="2"/>
      <c r="F27" s="2"/>
      <c r="G27" s="2"/>
    </row>
    <row r="28" spans="1:7" ht="21.75">
      <c r="A28" s="2"/>
      <c r="B28" s="2"/>
      <c r="C28" s="2"/>
      <c r="D28" s="2"/>
      <c r="E28" s="2"/>
      <c r="F28" s="2"/>
      <c r="G28" s="2"/>
    </row>
    <row r="29" spans="1:7" ht="21.75">
      <c r="A29" s="2"/>
      <c r="B29" s="2"/>
      <c r="C29" s="2"/>
      <c r="D29" s="2"/>
      <c r="E29" s="2"/>
      <c r="F29" s="2"/>
      <c r="G29" s="2"/>
    </row>
    <row r="30" spans="1:7" ht="21.75">
      <c r="A30" s="2"/>
      <c r="B30" s="2"/>
      <c r="C30" s="2"/>
      <c r="D30" s="2"/>
      <c r="E30" s="2"/>
      <c r="F30" s="2"/>
      <c r="G30" s="2"/>
    </row>
    <row r="31" spans="1:7" ht="21.75">
      <c r="A31" s="2"/>
      <c r="B31" s="2"/>
      <c r="C31" s="2"/>
      <c r="D31" s="2"/>
      <c r="E31" s="2"/>
      <c r="F31" s="2"/>
      <c r="G31" s="2"/>
    </row>
    <row r="32" spans="1:7" ht="21.75">
      <c r="A32" s="2"/>
      <c r="B32" s="2"/>
      <c r="C32" s="2"/>
      <c r="D32" s="2"/>
      <c r="E32" s="2"/>
      <c r="F32" s="2"/>
      <c r="G32" s="2"/>
    </row>
    <row r="33" spans="1:7" ht="21.75">
      <c r="A33" s="2"/>
      <c r="B33" s="2"/>
      <c r="C33" s="2"/>
      <c r="D33" s="2"/>
      <c r="E33" s="2"/>
      <c r="F33" s="2"/>
      <c r="G33" s="2"/>
    </row>
    <row r="34" spans="1:7" ht="21.75">
      <c r="A34" s="2"/>
      <c r="B34" s="2"/>
      <c r="C34" s="2"/>
      <c r="D34" s="2"/>
      <c r="E34" s="2"/>
      <c r="F34" s="2"/>
      <c r="G34" s="2"/>
    </row>
    <row r="35" spans="1:7" ht="21.75">
      <c r="A35" s="2"/>
      <c r="B35" s="2"/>
      <c r="C35" s="2"/>
      <c r="D35" s="2"/>
      <c r="E35" s="2"/>
      <c r="F35" s="2"/>
      <c r="G35" s="2"/>
    </row>
    <row r="36" spans="1:7" ht="21.75">
      <c r="A36" s="2"/>
      <c r="B36" s="2"/>
      <c r="C36" s="2"/>
      <c r="D36" s="2"/>
      <c r="E36" s="2"/>
      <c r="F36" s="2"/>
      <c r="G36" s="2"/>
    </row>
    <row r="37" spans="1:7" ht="21.75">
      <c r="A37" s="3"/>
      <c r="B37" s="3"/>
      <c r="C37" s="3"/>
      <c r="D37" s="3"/>
      <c r="E37" s="3"/>
      <c r="F37" s="3"/>
      <c r="G37" s="3"/>
    </row>
    <row r="38" spans="1:7" ht="21.75">
      <c r="A38" s="2"/>
      <c r="B38" s="2"/>
      <c r="C38" s="2"/>
      <c r="D38" s="2"/>
      <c r="E38" s="2"/>
      <c r="F38" s="2"/>
      <c r="G38" s="2"/>
    </row>
    <row r="39" spans="1:7" ht="21.75">
      <c r="A39" s="4"/>
      <c r="B39" s="4"/>
      <c r="C39" s="4"/>
      <c r="D39" s="4"/>
      <c r="E39" s="4"/>
      <c r="F39" s="4"/>
      <c r="G39" s="4"/>
    </row>
    <row r="40" spans="1:7" ht="21.75"/>
    <row r="41" spans="1:7" ht="21.75"/>
    <row r="42" spans="1:7" ht="21.75"/>
    <row r="43" spans="1:7" ht="21.75"/>
    <row r="44" spans="1:7" ht="21.75" customHeight="1"/>
  </sheetData>
  <mergeCells count="7">
    <mergeCell ref="A1:G1"/>
    <mergeCell ref="G12:G13"/>
    <mergeCell ref="A12:A13"/>
    <mergeCell ref="B12:B13"/>
    <mergeCell ref="C12:C13"/>
    <mergeCell ref="D12:D13"/>
    <mergeCell ref="A4:G4"/>
  </mergeCells>
  <phoneticPr fontId="0" type="noConversion"/>
  <printOptions horizontalCentered="1"/>
  <pageMargins left="0.43307086614173229" right="0.39370078740157483" top="0.47244094488188981" bottom="0.27559055118110237" header="0.31496062992125984" footer="0.3543307086614173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ปร.6</vt:lpstr>
      <vt:lpstr>ปร.5(ก)</vt:lpstr>
      <vt:lpstr>ปร.5(ข)</vt:lpstr>
      <vt:lpstr>ปร.4(ก)</vt:lpstr>
      <vt:lpstr>ปร.4(ข)</vt:lpstr>
      <vt:lpstr>รายละเอียดค่าใช้จ่ายพิเศษ</vt:lpstr>
      <vt:lpstr>ปร.1</vt:lpstr>
      <vt:lpstr>ปร.2</vt:lpstr>
      <vt:lpstr>ปร.3</vt:lpstr>
      <vt:lpstr>ปร.4 (พ)</vt:lpstr>
      <vt:lpstr>ปร.1!Print_Area</vt:lpstr>
      <vt:lpstr>ปร.2!Print_Area</vt:lpstr>
      <vt:lpstr>ปร.3!Print_Area</vt:lpstr>
      <vt:lpstr>'ปร.4 (พ)'!Print_Area</vt:lpstr>
      <vt:lpstr>'ปร.4(ก)'!Print_Area</vt:lpstr>
      <vt:lpstr>'ปร.5(ก)'!Print_Area</vt:lpstr>
      <vt:lpstr>'ปร.5(ข)'!Print_Area</vt:lpstr>
      <vt:lpstr>ปร.6!Print_Area</vt:lpstr>
      <vt:lpstr>รายละเอียดค่าใช้จ่ายพิเศษ!Print_Area</vt:lpstr>
      <vt:lpstr>'ปร.4(ก)'!Print_Titles</vt:lpstr>
      <vt:lpstr>'ปร.4(ข)'!Print_Titles</vt:lpstr>
    </vt:vector>
  </TitlesOfParts>
  <Company>กรมโยธาธิการ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สุชาติ ภูรีสารศัพท์</dc:creator>
  <cp:lastModifiedBy>president048</cp:lastModifiedBy>
  <cp:lastPrinted>2025-06-26T02:17:37Z</cp:lastPrinted>
  <dcterms:created xsi:type="dcterms:W3CDTF">1999-12-06T05:31:38Z</dcterms:created>
  <dcterms:modified xsi:type="dcterms:W3CDTF">2025-07-02T01:52:35Z</dcterms:modified>
</cp:coreProperties>
</file>