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2435"/>
  </bookViews>
  <sheets>
    <sheet name="ปร.6" sheetId="5" r:id="rId1"/>
    <sheet name="ปร.5(ก)" sheetId="1" r:id="rId2"/>
    <sheet name="ปร.5(ข)" sheetId="3" r:id="rId3"/>
    <sheet name="ปร4" sheetId="2" r:id="rId4"/>
  </sheets>
  <definedNames>
    <definedName name="_xlnm.Print_Area" localSheetId="1">'ปร.5(ก)'!$A$1:$G$41</definedName>
    <definedName name="_xlnm.Print_Area" localSheetId="2">'ปร.5(ข)'!$A$1:$G$38</definedName>
    <definedName name="_xlnm.Print_Area" localSheetId="0">ปร.6!$A$1:$E$40</definedName>
    <definedName name="_xlnm.Print_Area" localSheetId="3">ปร4!$A$1:$J$583</definedName>
    <definedName name="_xlnm.Print_Titles" localSheetId="3">ปร4!$1:$7</definedName>
  </definedNames>
  <calcPr calcId="152511"/>
</workbook>
</file>

<file path=xl/calcChain.xml><?xml version="1.0" encoding="utf-8"?>
<calcChain xmlns="http://schemas.openxmlformats.org/spreadsheetml/2006/main">
  <c r="H537" i="2" l="1"/>
  <c r="H538" i="2"/>
  <c r="H539" i="2"/>
  <c r="H540" i="2"/>
  <c r="H541" i="2"/>
  <c r="H542" i="2"/>
  <c r="H543" i="2"/>
  <c r="H544" i="2"/>
  <c r="H545" i="2"/>
  <c r="H546" i="2"/>
  <c r="H547" i="2"/>
  <c r="H548" i="2"/>
  <c r="H549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0" i="2"/>
  <c r="I299" i="2"/>
  <c r="I298" i="2"/>
  <c r="I297" i="2"/>
  <c r="I296" i="2"/>
  <c r="I295" i="2"/>
  <c r="I293" i="2"/>
  <c r="I291" i="2"/>
  <c r="I289" i="2"/>
  <c r="I288" i="2"/>
  <c r="I287" i="2"/>
  <c r="I286" i="2"/>
  <c r="I285" i="2"/>
  <c r="I284" i="2"/>
  <c r="F406" i="2" l="1"/>
  <c r="F407" i="2"/>
  <c r="H330" i="2" l="1"/>
  <c r="H329" i="2"/>
  <c r="H328" i="2"/>
  <c r="H327" i="2"/>
  <c r="H326" i="2"/>
  <c r="H325" i="2"/>
  <c r="H324" i="2"/>
  <c r="H323" i="2"/>
  <c r="H322" i="2"/>
  <c r="H321" i="2"/>
  <c r="H320" i="2"/>
  <c r="H319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0" i="2"/>
  <c r="H299" i="2"/>
  <c r="H298" i="2"/>
  <c r="H297" i="2"/>
  <c r="H296" i="2"/>
  <c r="H295" i="2"/>
  <c r="H293" i="2"/>
  <c r="H291" i="2"/>
  <c r="H288" i="2"/>
  <c r="H287" i="2"/>
  <c r="H286" i="2"/>
  <c r="H285" i="2"/>
  <c r="H284" i="2"/>
  <c r="F408" i="2"/>
  <c r="F409" i="2"/>
  <c r="F410" i="2"/>
  <c r="F350" i="2"/>
  <c r="F349" i="2"/>
  <c r="F347" i="2"/>
  <c r="F346" i="2"/>
  <c r="F345" i="2"/>
  <c r="F343" i="2"/>
  <c r="F341" i="2"/>
  <c r="F339" i="2"/>
  <c r="F338" i="2"/>
  <c r="F337" i="2"/>
  <c r="F336" i="2"/>
  <c r="F334" i="2"/>
  <c r="F332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0" i="2"/>
  <c r="F299" i="2"/>
  <c r="F298" i="2"/>
  <c r="F297" i="2"/>
  <c r="F296" i="2"/>
  <c r="F295" i="2"/>
  <c r="F293" i="2"/>
  <c r="F291" i="2"/>
  <c r="F289" i="2"/>
  <c r="F288" i="2"/>
  <c r="F287" i="2"/>
  <c r="F286" i="2"/>
  <c r="F285" i="2"/>
  <c r="F284" i="2"/>
  <c r="F261" i="2"/>
  <c r="F262" i="2"/>
  <c r="C45" i="2" l="1"/>
  <c r="F47" i="2" l="1"/>
  <c r="H47" i="2"/>
  <c r="F39" i="2"/>
  <c r="H39" i="2"/>
  <c r="F40" i="2"/>
  <c r="H40" i="2"/>
  <c r="F44" i="2"/>
  <c r="H44" i="2"/>
  <c r="I44" i="2" s="1"/>
  <c r="F45" i="2"/>
  <c r="H45" i="2"/>
  <c r="F46" i="2"/>
  <c r="H46" i="2"/>
  <c r="F43" i="2"/>
  <c r="H43" i="2"/>
  <c r="F42" i="2"/>
  <c r="H42" i="2"/>
  <c r="H41" i="2"/>
  <c r="F41" i="2"/>
  <c r="I41" i="2" l="1"/>
  <c r="I46" i="2"/>
  <c r="I39" i="2"/>
  <c r="I43" i="2"/>
  <c r="I40" i="2"/>
  <c r="I47" i="2"/>
  <c r="I45" i="2"/>
  <c r="I42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15" i="2"/>
  <c r="F412" i="2"/>
  <c r="H412" i="2"/>
  <c r="F411" i="2"/>
  <c r="H411" i="2"/>
  <c r="H410" i="2"/>
  <c r="H409" i="2"/>
  <c r="H408" i="2"/>
  <c r="H407" i="2"/>
  <c r="H368" i="2"/>
  <c r="H369" i="2"/>
  <c r="H370" i="2"/>
  <c r="H371" i="2"/>
  <c r="H372" i="2"/>
  <c r="H373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8" i="2"/>
  <c r="H399" i="2"/>
  <c r="H400" i="2"/>
  <c r="H401" i="2"/>
  <c r="H402" i="2"/>
  <c r="H403" i="2"/>
  <c r="H404" i="2"/>
  <c r="H405" i="2"/>
  <c r="H406" i="2"/>
  <c r="H413" i="2"/>
  <c r="H414" i="2"/>
  <c r="H437" i="2"/>
  <c r="H438" i="2"/>
  <c r="H367" i="2"/>
  <c r="F368" i="2"/>
  <c r="F369" i="2"/>
  <c r="F370" i="2"/>
  <c r="F371" i="2"/>
  <c r="F372" i="2"/>
  <c r="F373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8" i="2"/>
  <c r="F399" i="2"/>
  <c r="F400" i="2"/>
  <c r="F401" i="2"/>
  <c r="F402" i="2"/>
  <c r="F403" i="2"/>
  <c r="F404" i="2"/>
  <c r="F405" i="2"/>
  <c r="F413" i="2"/>
  <c r="F414" i="2"/>
  <c r="F437" i="2"/>
  <c r="F438" i="2"/>
  <c r="F367" i="2"/>
  <c r="I438" i="2" l="1"/>
  <c r="I437" i="2"/>
  <c r="I412" i="2"/>
  <c r="I415" i="2"/>
  <c r="I367" i="2"/>
  <c r="I409" i="2"/>
  <c r="I411" i="2"/>
  <c r="I410" i="2"/>
  <c r="I408" i="2"/>
  <c r="I407" i="2"/>
  <c r="I434" i="2"/>
  <c r="I430" i="2"/>
  <c r="I426" i="2"/>
  <c r="I422" i="2"/>
  <c r="I414" i="2"/>
  <c r="I404" i="2"/>
  <c r="I400" i="2"/>
  <c r="I379" i="2"/>
  <c r="I375" i="2"/>
  <c r="I370" i="2"/>
  <c r="I433" i="2"/>
  <c r="I429" i="2"/>
  <c r="I425" i="2"/>
  <c r="I421" i="2"/>
  <c r="I413" i="2"/>
  <c r="I403" i="2"/>
  <c r="I399" i="2"/>
  <c r="I373" i="2"/>
  <c r="I369" i="2"/>
  <c r="I436" i="2"/>
  <c r="I432" i="2"/>
  <c r="I428" i="2"/>
  <c r="I424" i="2"/>
  <c r="I420" i="2"/>
  <c r="I371" i="2"/>
  <c r="I435" i="2"/>
  <c r="I431" i="2"/>
  <c r="I427" i="2"/>
  <c r="I423" i="2"/>
  <c r="I419" i="2"/>
  <c r="I406" i="2"/>
  <c r="I402" i="2"/>
  <c r="I398" i="2"/>
  <c r="I372" i="2"/>
  <c r="I368" i="2"/>
  <c r="I418" i="2"/>
  <c r="I417" i="2"/>
  <c r="I394" i="2"/>
  <c r="I390" i="2"/>
  <c r="I386" i="2"/>
  <c r="I382" i="2"/>
  <c r="I416" i="2"/>
  <c r="I405" i="2"/>
  <c r="I401" i="2"/>
  <c r="I396" i="2"/>
  <c r="I388" i="2"/>
  <c r="I380" i="2"/>
  <c r="I376" i="2"/>
  <c r="I395" i="2"/>
  <c r="I393" i="2"/>
  <c r="I392" i="2"/>
  <c r="I391" i="2"/>
  <c r="I387" i="2"/>
  <c r="I385" i="2"/>
  <c r="I384" i="2"/>
  <c r="I383" i="2"/>
  <c r="I389" i="2"/>
  <c r="I381" i="2"/>
  <c r="I378" i="2"/>
  <c r="I377" i="2"/>
  <c r="F579" i="2"/>
  <c r="I579" i="2" s="1"/>
  <c r="F578" i="2"/>
  <c r="I578" i="2" s="1"/>
  <c r="F577" i="2"/>
  <c r="I577" i="2" s="1"/>
  <c r="F576" i="2"/>
  <c r="I576" i="2" s="1"/>
  <c r="F575" i="2"/>
  <c r="I575" i="2" s="1"/>
  <c r="F574" i="2"/>
  <c r="I574" i="2" s="1"/>
  <c r="F573" i="2"/>
  <c r="I573" i="2" s="1"/>
  <c r="F572" i="2"/>
  <c r="I572" i="2" s="1"/>
  <c r="F571" i="2"/>
  <c r="I571" i="2" s="1"/>
  <c r="F570" i="2"/>
  <c r="I570" i="2" s="1"/>
  <c r="F569" i="2"/>
  <c r="I569" i="2" s="1"/>
  <c r="F568" i="2"/>
  <c r="I568" i="2" s="1"/>
  <c r="F567" i="2"/>
  <c r="I567" i="2" s="1"/>
  <c r="F566" i="2"/>
  <c r="I566" i="2" s="1"/>
  <c r="F565" i="2"/>
  <c r="I565" i="2" s="1"/>
  <c r="F564" i="2"/>
  <c r="I564" i="2" s="1"/>
  <c r="F563" i="2"/>
  <c r="I563" i="2" s="1"/>
  <c r="F562" i="2"/>
  <c r="I562" i="2" s="1"/>
  <c r="F561" i="2"/>
  <c r="I561" i="2" s="1"/>
  <c r="F560" i="2"/>
  <c r="I560" i="2" s="1"/>
  <c r="F559" i="2"/>
  <c r="I559" i="2" s="1"/>
  <c r="F558" i="2"/>
  <c r="I558" i="2" s="1"/>
  <c r="F557" i="2"/>
  <c r="I557" i="2" s="1"/>
  <c r="F556" i="2"/>
  <c r="I556" i="2" s="1"/>
  <c r="F555" i="2"/>
  <c r="I555" i="2" s="1"/>
  <c r="F554" i="2"/>
  <c r="I554" i="2" s="1"/>
  <c r="F553" i="2"/>
  <c r="I553" i="2" s="1"/>
  <c r="H552" i="2"/>
  <c r="F552" i="2"/>
  <c r="H551" i="2"/>
  <c r="F551" i="2"/>
  <c r="H550" i="2"/>
  <c r="F550" i="2"/>
  <c r="F549" i="2"/>
  <c r="F548" i="2"/>
  <c r="I548" i="2" s="1"/>
  <c r="F547" i="2"/>
  <c r="I547" i="2" s="1"/>
  <c r="F546" i="2"/>
  <c r="F545" i="2"/>
  <c r="I545" i="2" s="1"/>
  <c r="F544" i="2"/>
  <c r="I544" i="2" s="1"/>
  <c r="F543" i="2"/>
  <c r="F542" i="2"/>
  <c r="I542" i="2" s="1"/>
  <c r="F541" i="2"/>
  <c r="I541" i="2" s="1"/>
  <c r="F540" i="2"/>
  <c r="I540" i="2" s="1"/>
  <c r="F539" i="2"/>
  <c r="I539" i="2" s="1"/>
  <c r="F538" i="2"/>
  <c r="I538" i="2" s="1"/>
  <c r="F537" i="2"/>
  <c r="I537" i="2" s="1"/>
  <c r="H536" i="2"/>
  <c r="F536" i="2"/>
  <c r="H535" i="2"/>
  <c r="F535" i="2"/>
  <c r="H534" i="2"/>
  <c r="F534" i="2"/>
  <c r="H533" i="2"/>
  <c r="F533" i="2"/>
  <c r="I534" i="2" l="1"/>
  <c r="I549" i="2"/>
  <c r="I535" i="2"/>
  <c r="I536" i="2"/>
  <c r="I552" i="2"/>
  <c r="I546" i="2"/>
  <c r="I543" i="2"/>
  <c r="I550" i="2"/>
  <c r="I533" i="2"/>
  <c r="I551" i="2"/>
  <c r="F442" i="2" l="1"/>
  <c r="H442" i="2"/>
  <c r="F443" i="2"/>
  <c r="H443" i="2"/>
  <c r="F444" i="2"/>
  <c r="H444" i="2"/>
  <c r="F445" i="2"/>
  <c r="H445" i="2"/>
  <c r="F446" i="2"/>
  <c r="H446" i="2"/>
  <c r="F447" i="2"/>
  <c r="H447" i="2"/>
  <c r="F448" i="2"/>
  <c r="H448" i="2"/>
  <c r="F449" i="2"/>
  <c r="H449" i="2"/>
  <c r="F450" i="2"/>
  <c r="H450" i="2"/>
  <c r="I444" i="2" l="1"/>
  <c r="I447" i="2"/>
  <c r="I443" i="2"/>
  <c r="I448" i="2"/>
  <c r="I445" i="2"/>
  <c r="I450" i="2"/>
  <c r="I449" i="2"/>
  <c r="I446" i="2"/>
  <c r="I442" i="2"/>
  <c r="F581" i="2"/>
  <c r="I581" i="2" s="1"/>
  <c r="I319" i="2" l="1"/>
  <c r="I320" i="2"/>
  <c r="I321" i="2"/>
  <c r="I327" i="2" l="1"/>
  <c r="I328" i="2"/>
  <c r="F146" i="2"/>
  <c r="H146" i="2"/>
  <c r="I146" i="2" l="1"/>
  <c r="F108" i="2"/>
  <c r="H108" i="2"/>
  <c r="I108" i="2" l="1"/>
  <c r="I323" i="2" l="1"/>
  <c r="I329" i="2"/>
  <c r="I322" i="2"/>
  <c r="I324" i="2"/>
  <c r="I330" i="2"/>
  <c r="I326" i="2"/>
  <c r="I325" i="2"/>
  <c r="H202" i="2" l="1"/>
  <c r="F202" i="2"/>
  <c r="H99" i="2"/>
  <c r="F99" i="2"/>
  <c r="H29" i="2"/>
  <c r="F29" i="2"/>
  <c r="I99" i="2" l="1"/>
  <c r="I202" i="2"/>
  <c r="I29" i="2"/>
  <c r="H28" i="2" l="1"/>
  <c r="F28" i="2"/>
  <c r="I28" i="2" l="1"/>
  <c r="H239" i="2"/>
  <c r="F243" i="2" l="1"/>
  <c r="F244" i="2"/>
  <c r="F245" i="2"/>
  <c r="F236" i="2"/>
  <c r="F237" i="2"/>
  <c r="F238" i="2"/>
  <c r="F239" i="2"/>
  <c r="I239" i="2" s="1"/>
  <c r="H126" i="2"/>
  <c r="F126" i="2"/>
  <c r="H127" i="2"/>
  <c r="F127" i="2"/>
  <c r="H129" i="2"/>
  <c r="F129" i="2"/>
  <c r="H130" i="2"/>
  <c r="F130" i="2"/>
  <c r="H131" i="2"/>
  <c r="F131" i="2"/>
  <c r="H132" i="2"/>
  <c r="F132" i="2"/>
  <c r="H133" i="2"/>
  <c r="F133" i="2"/>
  <c r="H135" i="2"/>
  <c r="F135" i="2"/>
  <c r="H136" i="2"/>
  <c r="F136" i="2"/>
  <c r="H137" i="2"/>
  <c r="F137" i="2"/>
  <c r="H139" i="2"/>
  <c r="F139" i="2"/>
  <c r="H140" i="2"/>
  <c r="F140" i="2"/>
  <c r="H141" i="2"/>
  <c r="F141" i="2"/>
  <c r="H142" i="2"/>
  <c r="F142" i="2"/>
  <c r="H144" i="2"/>
  <c r="F144" i="2"/>
  <c r="H145" i="2"/>
  <c r="F145" i="2"/>
  <c r="H147" i="2"/>
  <c r="F147" i="2"/>
  <c r="H149" i="2"/>
  <c r="F149" i="2"/>
  <c r="H151" i="2"/>
  <c r="F151" i="2"/>
  <c r="H152" i="2"/>
  <c r="F152" i="2"/>
  <c r="H153" i="2"/>
  <c r="F153" i="2"/>
  <c r="H154" i="2"/>
  <c r="F154" i="2"/>
  <c r="H156" i="2"/>
  <c r="F156" i="2"/>
  <c r="H157" i="2"/>
  <c r="F157" i="2"/>
  <c r="H158" i="2"/>
  <c r="F158" i="2"/>
  <c r="H159" i="2"/>
  <c r="F159" i="2"/>
  <c r="H161" i="2"/>
  <c r="F161" i="2"/>
  <c r="H162" i="2"/>
  <c r="F162" i="2"/>
  <c r="H163" i="2"/>
  <c r="F163" i="2"/>
  <c r="H164" i="2"/>
  <c r="F164" i="2"/>
  <c r="H166" i="2"/>
  <c r="F166" i="2"/>
  <c r="H167" i="2"/>
  <c r="F167" i="2"/>
  <c r="H168" i="2"/>
  <c r="F168" i="2"/>
  <c r="H169" i="2"/>
  <c r="F169" i="2"/>
  <c r="H171" i="2"/>
  <c r="F171" i="2"/>
  <c r="H172" i="2"/>
  <c r="F172" i="2"/>
  <c r="H175" i="2"/>
  <c r="F175" i="2"/>
  <c r="H176" i="2"/>
  <c r="F176" i="2"/>
  <c r="H177" i="2"/>
  <c r="F177" i="2"/>
  <c r="H178" i="2"/>
  <c r="F178" i="2"/>
  <c r="H179" i="2"/>
  <c r="F179" i="2"/>
  <c r="H181" i="2"/>
  <c r="F181" i="2"/>
  <c r="H182" i="2"/>
  <c r="F182" i="2"/>
  <c r="H183" i="2"/>
  <c r="F183" i="2"/>
  <c r="H185" i="2"/>
  <c r="F185" i="2"/>
  <c r="H186" i="2"/>
  <c r="F186" i="2"/>
  <c r="H187" i="2"/>
  <c r="F187" i="2"/>
  <c r="H188" i="2"/>
  <c r="F188" i="2"/>
  <c r="H189" i="2"/>
  <c r="F189" i="2"/>
  <c r="H190" i="2"/>
  <c r="F190" i="2"/>
  <c r="H192" i="2"/>
  <c r="F192" i="2"/>
  <c r="H193" i="2"/>
  <c r="F193" i="2"/>
  <c r="H194" i="2"/>
  <c r="F194" i="2"/>
  <c r="H195" i="2"/>
  <c r="F195" i="2"/>
  <c r="H196" i="2"/>
  <c r="F196" i="2"/>
  <c r="H197" i="2"/>
  <c r="F197" i="2"/>
  <c r="H199" i="2"/>
  <c r="F199" i="2"/>
  <c r="H200" i="2"/>
  <c r="F200" i="2"/>
  <c r="H201" i="2"/>
  <c r="F201" i="2"/>
  <c r="H203" i="2"/>
  <c r="F203" i="2"/>
  <c r="H204" i="2"/>
  <c r="F204" i="2"/>
  <c r="H207" i="2"/>
  <c r="F207" i="2"/>
  <c r="H208" i="2"/>
  <c r="F208" i="2"/>
  <c r="H209" i="2"/>
  <c r="F209" i="2"/>
  <c r="H210" i="2"/>
  <c r="F210" i="2"/>
  <c r="H211" i="2"/>
  <c r="F211" i="2"/>
  <c r="H212" i="2"/>
  <c r="F212" i="2"/>
  <c r="H213" i="2"/>
  <c r="F213" i="2"/>
  <c r="H214" i="2"/>
  <c r="F214" i="2"/>
  <c r="H215" i="2"/>
  <c r="F215" i="2"/>
  <c r="H216" i="2"/>
  <c r="F216" i="2"/>
  <c r="H217" i="2"/>
  <c r="F217" i="2"/>
  <c r="H218" i="2"/>
  <c r="F218" i="2"/>
  <c r="H219" i="2"/>
  <c r="F219" i="2"/>
  <c r="H220" i="2"/>
  <c r="F220" i="2"/>
  <c r="H222" i="2"/>
  <c r="F222" i="2"/>
  <c r="H223" i="2"/>
  <c r="F223" i="2"/>
  <c r="H528" i="2"/>
  <c r="F528" i="2"/>
  <c r="H527" i="2"/>
  <c r="F527" i="2"/>
  <c r="H525" i="2"/>
  <c r="F525" i="2"/>
  <c r="H524" i="2"/>
  <c r="F524" i="2"/>
  <c r="H523" i="2"/>
  <c r="F523" i="2"/>
  <c r="H522" i="2"/>
  <c r="F522" i="2"/>
  <c r="H521" i="2"/>
  <c r="F521" i="2"/>
  <c r="H520" i="2"/>
  <c r="F520" i="2"/>
  <c r="H519" i="2"/>
  <c r="F519" i="2"/>
  <c r="I518" i="2"/>
  <c r="H517" i="2"/>
  <c r="F517" i="2"/>
  <c r="H516" i="2"/>
  <c r="F516" i="2"/>
  <c r="H515" i="2"/>
  <c r="F515" i="2"/>
  <c r="H514" i="2"/>
  <c r="F514" i="2"/>
  <c r="H513" i="2"/>
  <c r="F513" i="2"/>
  <c r="H512" i="2"/>
  <c r="F512" i="2"/>
  <c r="H510" i="2"/>
  <c r="F510" i="2"/>
  <c r="H509" i="2"/>
  <c r="F509" i="2"/>
  <c r="H508" i="2"/>
  <c r="F508" i="2"/>
  <c r="H506" i="2"/>
  <c r="F506" i="2"/>
  <c r="H505" i="2"/>
  <c r="F505" i="2"/>
  <c r="H503" i="2"/>
  <c r="F503" i="2"/>
  <c r="H502" i="2"/>
  <c r="F502" i="2"/>
  <c r="H501" i="2"/>
  <c r="F501" i="2"/>
  <c r="H500" i="2"/>
  <c r="F500" i="2"/>
  <c r="H499" i="2"/>
  <c r="F499" i="2"/>
  <c r="H497" i="2"/>
  <c r="F497" i="2"/>
  <c r="H496" i="2"/>
  <c r="F496" i="2"/>
  <c r="H495" i="2"/>
  <c r="F495" i="2"/>
  <c r="H494" i="2"/>
  <c r="F494" i="2"/>
  <c r="H493" i="2"/>
  <c r="F493" i="2"/>
  <c r="H491" i="2"/>
  <c r="F491" i="2"/>
  <c r="H490" i="2"/>
  <c r="F490" i="2"/>
  <c r="H489" i="2"/>
  <c r="F489" i="2"/>
  <c r="H488" i="2"/>
  <c r="F488" i="2"/>
  <c r="H487" i="2"/>
  <c r="F487" i="2"/>
  <c r="H486" i="2"/>
  <c r="F486" i="2"/>
  <c r="H485" i="2"/>
  <c r="F485" i="2"/>
  <c r="H484" i="2"/>
  <c r="F484" i="2"/>
  <c r="H483" i="2"/>
  <c r="F483" i="2"/>
  <c r="H482" i="2"/>
  <c r="F482" i="2"/>
  <c r="H481" i="2"/>
  <c r="F481" i="2"/>
  <c r="H479" i="2"/>
  <c r="F479" i="2"/>
  <c r="H478" i="2"/>
  <c r="F478" i="2"/>
  <c r="H477" i="2"/>
  <c r="F477" i="2"/>
  <c r="H476" i="2"/>
  <c r="F476" i="2"/>
  <c r="H475" i="2"/>
  <c r="F475" i="2"/>
  <c r="H474" i="2"/>
  <c r="F474" i="2"/>
  <c r="H473" i="2"/>
  <c r="F473" i="2"/>
  <c r="H472" i="2"/>
  <c r="F472" i="2"/>
  <c r="H471" i="2"/>
  <c r="F471" i="2"/>
  <c r="H470" i="2"/>
  <c r="F470" i="2"/>
  <c r="H469" i="2"/>
  <c r="F469" i="2"/>
  <c r="H468" i="2"/>
  <c r="F468" i="2"/>
  <c r="H467" i="2"/>
  <c r="F467" i="2"/>
  <c r="H466" i="2"/>
  <c r="F466" i="2"/>
  <c r="H465" i="2"/>
  <c r="F465" i="2"/>
  <c r="H464" i="2"/>
  <c r="F464" i="2"/>
  <c r="H463" i="2"/>
  <c r="F463" i="2"/>
  <c r="H462" i="2"/>
  <c r="F462" i="2"/>
  <c r="H461" i="2"/>
  <c r="F461" i="2"/>
  <c r="H460" i="2"/>
  <c r="F460" i="2"/>
  <c r="H458" i="2"/>
  <c r="F458" i="2"/>
  <c r="H457" i="2"/>
  <c r="F457" i="2"/>
  <c r="H456" i="2"/>
  <c r="F456" i="2"/>
  <c r="H455" i="2"/>
  <c r="F455" i="2"/>
  <c r="H454" i="2"/>
  <c r="F454" i="2"/>
  <c r="H453" i="2"/>
  <c r="F453" i="2"/>
  <c r="H452" i="2"/>
  <c r="F452" i="2"/>
  <c r="H362" i="2"/>
  <c r="F362" i="2"/>
  <c r="C361" i="2"/>
  <c r="F361" i="2" s="1"/>
  <c r="H359" i="2"/>
  <c r="F359" i="2"/>
  <c r="H358" i="2"/>
  <c r="F358" i="2"/>
  <c r="H357" i="2"/>
  <c r="F357" i="2"/>
  <c r="H356" i="2"/>
  <c r="F356" i="2"/>
  <c r="H354" i="2"/>
  <c r="F354" i="2"/>
  <c r="H353" i="2"/>
  <c r="F353" i="2"/>
  <c r="H352" i="2"/>
  <c r="F352" i="2"/>
  <c r="H350" i="2"/>
  <c r="H349" i="2"/>
  <c r="H347" i="2"/>
  <c r="H346" i="2"/>
  <c r="H345" i="2"/>
  <c r="H343" i="2"/>
  <c r="H341" i="2"/>
  <c r="H339" i="2"/>
  <c r="H338" i="2"/>
  <c r="H337" i="2"/>
  <c r="H336" i="2"/>
  <c r="H334" i="2"/>
  <c r="H332" i="2"/>
  <c r="H34" i="2"/>
  <c r="F34" i="2"/>
  <c r="H33" i="2"/>
  <c r="F33" i="2"/>
  <c r="H32" i="2"/>
  <c r="F32" i="2"/>
  <c r="H31" i="2"/>
  <c r="F31" i="2"/>
  <c r="H27" i="2"/>
  <c r="F27" i="2"/>
  <c r="H26" i="2"/>
  <c r="F26" i="2"/>
  <c r="H25" i="2"/>
  <c r="F25" i="2"/>
  <c r="H23" i="2"/>
  <c r="F23" i="2"/>
  <c r="H22" i="2"/>
  <c r="F22" i="2"/>
  <c r="H21" i="2"/>
  <c r="F21" i="2"/>
  <c r="H20" i="2"/>
  <c r="F20" i="2"/>
  <c r="H19" i="2"/>
  <c r="F19" i="2"/>
  <c r="H18" i="2"/>
  <c r="F18" i="2"/>
  <c r="H17" i="2"/>
  <c r="F17" i="2"/>
  <c r="H16" i="2"/>
  <c r="F16" i="2"/>
  <c r="H11" i="2"/>
  <c r="F11" i="2"/>
  <c r="H10" i="2"/>
  <c r="F10" i="2"/>
  <c r="H119" i="2"/>
  <c r="F119" i="2"/>
  <c r="H118" i="2"/>
  <c r="F118" i="2"/>
  <c r="H117" i="2"/>
  <c r="F117" i="2"/>
  <c r="H116" i="2"/>
  <c r="F116" i="2"/>
  <c r="H115" i="2"/>
  <c r="F115" i="2"/>
  <c r="H114" i="2"/>
  <c r="F114" i="2"/>
  <c r="H112" i="2"/>
  <c r="F112" i="2"/>
  <c r="H111" i="2"/>
  <c r="F111" i="2"/>
  <c r="H109" i="2"/>
  <c r="F109" i="2"/>
  <c r="H107" i="2"/>
  <c r="F107" i="2"/>
  <c r="H106" i="2"/>
  <c r="F106" i="2"/>
  <c r="H105" i="2"/>
  <c r="F105" i="2"/>
  <c r="H103" i="2"/>
  <c r="F103" i="2"/>
  <c r="H102" i="2"/>
  <c r="F102" i="2"/>
  <c r="H100" i="2"/>
  <c r="F100" i="2"/>
  <c r="H98" i="2"/>
  <c r="F98" i="2"/>
  <c r="H97" i="2"/>
  <c r="F97" i="2"/>
  <c r="H96" i="2"/>
  <c r="F96" i="2"/>
  <c r="H95" i="2"/>
  <c r="F95" i="2"/>
  <c r="H93" i="2"/>
  <c r="F93" i="2"/>
  <c r="H92" i="2"/>
  <c r="F92" i="2"/>
  <c r="H90" i="2"/>
  <c r="F90" i="2"/>
  <c r="H89" i="2"/>
  <c r="F89" i="2"/>
  <c r="H88" i="2"/>
  <c r="F88" i="2"/>
  <c r="H86" i="2"/>
  <c r="F86" i="2"/>
  <c r="H85" i="2"/>
  <c r="F85" i="2"/>
  <c r="H84" i="2"/>
  <c r="F84" i="2"/>
  <c r="H83" i="2"/>
  <c r="F83" i="2"/>
  <c r="H82" i="2"/>
  <c r="F82" i="2"/>
  <c r="H80" i="2"/>
  <c r="F80" i="2"/>
  <c r="H79" i="2"/>
  <c r="F79" i="2"/>
  <c r="H78" i="2"/>
  <c r="F78" i="2"/>
  <c r="H77" i="2"/>
  <c r="F77" i="2"/>
  <c r="H76" i="2"/>
  <c r="F76" i="2"/>
  <c r="H75" i="2"/>
  <c r="F75" i="2"/>
  <c r="H73" i="2"/>
  <c r="F73" i="2"/>
  <c r="H72" i="2"/>
  <c r="F72" i="2"/>
  <c r="H71" i="2"/>
  <c r="F71" i="2"/>
  <c r="H70" i="2"/>
  <c r="F70" i="2"/>
  <c r="H69" i="2"/>
  <c r="F69" i="2"/>
  <c r="H65" i="2"/>
  <c r="F65" i="2"/>
  <c r="H64" i="2"/>
  <c r="F64" i="2"/>
  <c r="H63" i="2"/>
  <c r="F63" i="2"/>
  <c r="H61" i="2"/>
  <c r="F61" i="2"/>
  <c r="H60" i="2"/>
  <c r="F60" i="2"/>
  <c r="H59" i="2"/>
  <c r="F59" i="2"/>
  <c r="H58" i="2"/>
  <c r="F58" i="2"/>
  <c r="H56" i="2"/>
  <c r="F56" i="2"/>
  <c r="H55" i="2"/>
  <c r="F55" i="2"/>
  <c r="H54" i="2"/>
  <c r="F54" i="2"/>
  <c r="H53" i="2"/>
  <c r="F53" i="2"/>
  <c r="H51" i="2"/>
  <c r="F51" i="2"/>
  <c r="H50" i="2"/>
  <c r="F50" i="2"/>
  <c r="H278" i="2"/>
  <c r="F278" i="2"/>
  <c r="H275" i="2"/>
  <c r="F275" i="2"/>
  <c r="H273" i="2"/>
  <c r="F273" i="2"/>
  <c r="H271" i="2"/>
  <c r="F271" i="2"/>
  <c r="H269" i="2"/>
  <c r="F269" i="2"/>
  <c r="H268" i="2"/>
  <c r="F268" i="2"/>
  <c r="H267" i="2"/>
  <c r="F267" i="2"/>
  <c r="H266" i="2"/>
  <c r="F266" i="2"/>
  <c r="H265" i="2"/>
  <c r="F265" i="2"/>
  <c r="H262" i="2"/>
  <c r="I262" i="2" s="1"/>
  <c r="H261" i="2"/>
  <c r="I261" i="2" s="1"/>
  <c r="H260" i="2"/>
  <c r="F260" i="2"/>
  <c r="H259" i="2"/>
  <c r="F259" i="2"/>
  <c r="H258" i="2"/>
  <c r="F258" i="2"/>
  <c r="H257" i="2"/>
  <c r="F257" i="2"/>
  <c r="H256" i="2"/>
  <c r="F256" i="2"/>
  <c r="H253" i="2"/>
  <c r="F253" i="2"/>
  <c r="H252" i="2"/>
  <c r="F252" i="2"/>
  <c r="H250" i="2"/>
  <c r="F250" i="2"/>
  <c r="H249" i="2"/>
  <c r="F249" i="2"/>
  <c r="H247" i="2"/>
  <c r="F247" i="2"/>
  <c r="H245" i="2"/>
  <c r="H244" i="2"/>
  <c r="H243" i="2"/>
  <c r="H242" i="2"/>
  <c r="F242" i="2"/>
  <c r="H238" i="2"/>
  <c r="H237" i="2"/>
  <c r="H236" i="2"/>
  <c r="H235" i="2"/>
  <c r="F235" i="2"/>
  <c r="H234" i="2"/>
  <c r="F234" i="2"/>
  <c r="H232" i="2"/>
  <c r="F232" i="2"/>
  <c r="H231" i="2"/>
  <c r="F231" i="2"/>
  <c r="H230" i="2"/>
  <c r="F230" i="2"/>
  <c r="H229" i="2"/>
  <c r="F229" i="2"/>
  <c r="B19" i="5"/>
  <c r="B20" i="5"/>
  <c r="C5" i="3"/>
  <c r="B18" i="5"/>
  <c r="C8" i="3"/>
  <c r="C6" i="3"/>
  <c r="C7" i="1"/>
  <c r="C5" i="1"/>
  <c r="C4" i="1"/>
  <c r="B17" i="5"/>
  <c r="I4" i="2"/>
  <c r="C10" i="3"/>
  <c r="C9" i="1"/>
  <c r="C24" i="5"/>
  <c r="I275" i="2" l="1"/>
  <c r="I217" i="2"/>
  <c r="I75" i="2"/>
  <c r="I97" i="2"/>
  <c r="I18" i="2"/>
  <c r="I25" i="2"/>
  <c r="I27" i="2"/>
  <c r="I183" i="2"/>
  <c r="I462" i="2"/>
  <c r="I508" i="2"/>
  <c r="I513" i="2"/>
  <c r="I127" i="2"/>
  <c r="I345" i="2"/>
  <c r="I236" i="2"/>
  <c r="I102" i="2"/>
  <c r="I118" i="2"/>
  <c r="I455" i="2"/>
  <c r="I461" i="2"/>
  <c r="I467" i="2"/>
  <c r="I471" i="2"/>
  <c r="I473" i="2"/>
  <c r="I475" i="2"/>
  <c r="I477" i="2"/>
  <c r="I479" i="2"/>
  <c r="I484" i="2"/>
  <c r="I486" i="2"/>
  <c r="I488" i="2"/>
  <c r="I490" i="2"/>
  <c r="I493" i="2"/>
  <c r="I497" i="2"/>
  <c r="I500" i="2"/>
  <c r="I137" i="2"/>
  <c r="I216" i="2"/>
  <c r="I203" i="2"/>
  <c r="I153" i="2"/>
  <c r="I130" i="2"/>
  <c r="I503" i="2"/>
  <c r="I219" i="2"/>
  <c r="I79" i="2"/>
  <c r="I337" i="2"/>
  <c r="I83" i="2"/>
  <c r="I90" i="2"/>
  <c r="I93" i="2"/>
  <c r="I21" i="2"/>
  <c r="I338" i="2"/>
  <c r="I354" i="2"/>
  <c r="I356" i="2"/>
  <c r="I358" i="2"/>
  <c r="I509" i="2"/>
  <c r="I237" i="2"/>
  <c r="I59" i="2"/>
  <c r="I86" i="2"/>
  <c r="H13" i="2"/>
  <c r="I520" i="2"/>
  <c r="I527" i="2"/>
  <c r="I186" i="2"/>
  <c r="I161" i="2"/>
  <c r="I145" i="2"/>
  <c r="I252" i="2"/>
  <c r="I267" i="2"/>
  <c r="I273" i="2"/>
  <c r="I53" i="2"/>
  <c r="I69" i="2"/>
  <c r="I78" i="2"/>
  <c r="I109" i="2"/>
  <c r="I11" i="2"/>
  <c r="I359" i="2"/>
  <c r="I452" i="2"/>
  <c r="I458" i="2"/>
  <c r="I464" i="2"/>
  <c r="I466" i="2"/>
  <c r="I469" i="2"/>
  <c r="I470" i="2"/>
  <c r="I472" i="2"/>
  <c r="I474" i="2"/>
  <c r="I476" i="2"/>
  <c r="I481" i="2"/>
  <c r="I483" i="2"/>
  <c r="I489" i="2"/>
  <c r="I494" i="2"/>
  <c r="I496" i="2"/>
  <c r="I501" i="2"/>
  <c r="I519" i="2"/>
  <c r="I214" i="2"/>
  <c r="I141" i="2"/>
  <c r="I133" i="2"/>
  <c r="I19" i="2"/>
  <c r="I487" i="2"/>
  <c r="I105" i="2"/>
  <c r="I218" i="2"/>
  <c r="I117" i="2"/>
  <c r="I524" i="2"/>
  <c r="I56" i="2"/>
  <c r="H361" i="2"/>
  <c r="I361" i="2" s="1"/>
  <c r="I478" i="2"/>
  <c r="I491" i="2"/>
  <c r="I201" i="2"/>
  <c r="I197" i="2"/>
  <c r="I190" i="2"/>
  <c r="I176" i="2"/>
  <c r="I171" i="2"/>
  <c r="I163" i="2"/>
  <c r="I159" i="2"/>
  <c r="I147" i="2"/>
  <c r="I144" i="2"/>
  <c r="I136" i="2"/>
  <c r="I132" i="2"/>
  <c r="I126" i="2"/>
  <c r="I271" i="2"/>
  <c r="I343" i="2"/>
  <c r="I521" i="2"/>
  <c r="I482" i="2"/>
  <c r="I50" i="2"/>
  <c r="I96" i="2"/>
  <c r="I100" i="2"/>
  <c r="I107" i="2"/>
  <c r="I34" i="2"/>
  <c r="I341" i="2"/>
  <c r="I349" i="2"/>
  <c r="I510" i="2"/>
  <c r="I517" i="2"/>
  <c r="I142" i="2"/>
  <c r="I135" i="2"/>
  <c r="I347" i="2"/>
  <c r="I250" i="2"/>
  <c r="I249" i="2"/>
  <c r="I256" i="2"/>
  <c r="I259" i="2"/>
  <c r="I244" i="2"/>
  <c r="I238" i="2"/>
  <c r="I31" i="2"/>
  <c r="I362" i="2"/>
  <c r="I204" i="2"/>
  <c r="I265" i="2"/>
  <c r="I268" i="2"/>
  <c r="I220" i="2"/>
  <c r="I209" i="2"/>
  <c r="I182" i="2"/>
  <c r="I178" i="2"/>
  <c r="I175" i="2"/>
  <c r="I169" i="2"/>
  <c r="I166" i="2"/>
  <c r="I162" i="2"/>
  <c r="I235" i="2"/>
  <c r="I64" i="2"/>
  <c r="I506" i="2"/>
  <c r="I522" i="2"/>
  <c r="H225" i="2"/>
  <c r="I95" i="2"/>
  <c r="I106" i="2"/>
  <c r="I23" i="2"/>
  <c r="I32" i="2"/>
  <c r="H439" i="2"/>
  <c r="I229" i="2"/>
  <c r="I334" i="2"/>
  <c r="I465" i="2"/>
  <c r="I195" i="2"/>
  <c r="I192" i="2"/>
  <c r="I188" i="2"/>
  <c r="I266" i="2"/>
  <c r="I98" i="2"/>
  <c r="I230" i="2"/>
  <c r="I234" i="2"/>
  <c r="I51" i="2"/>
  <c r="I63" i="2"/>
  <c r="I89" i="2"/>
  <c r="I112" i="2"/>
  <c r="I116" i="2"/>
  <c r="I119" i="2"/>
  <c r="I336" i="2"/>
  <c r="I353" i="2"/>
  <c r="H530" i="2"/>
  <c r="I454" i="2"/>
  <c r="I457" i="2"/>
  <c r="I460" i="2"/>
  <c r="I463" i="2"/>
  <c r="I485" i="2"/>
  <c r="I495" i="2"/>
  <c r="I499" i="2"/>
  <c r="I502" i="2"/>
  <c r="I222" i="2"/>
  <c r="I210" i="2"/>
  <c r="I194" i="2"/>
  <c r="I179" i="2"/>
  <c r="I167" i="2"/>
  <c r="I77" i="2"/>
  <c r="I82" i="2"/>
  <c r="I215" i="2"/>
  <c r="I212" i="2"/>
  <c r="I346" i="2"/>
  <c r="I260" i="2"/>
  <c r="I514" i="2"/>
  <c r="I158" i="2"/>
  <c r="I154" i="2"/>
  <c r="I151" i="2"/>
  <c r="I131" i="2"/>
  <c r="I185" i="2"/>
  <c r="I232" i="2"/>
  <c r="I88" i="2"/>
  <c r="I92" i="2"/>
  <c r="I111" i="2"/>
  <c r="I350" i="2"/>
  <c r="I357" i="2"/>
  <c r="F530" i="2"/>
  <c r="I247" i="2"/>
  <c r="I525" i="2"/>
  <c r="I181" i="2"/>
  <c r="I177" i="2"/>
  <c r="I172" i="2"/>
  <c r="I168" i="2"/>
  <c r="I60" i="2"/>
  <c r="I243" i="2"/>
  <c r="I332" i="2"/>
  <c r="I512" i="2"/>
  <c r="I515" i="2"/>
  <c r="I523" i="2"/>
  <c r="I223" i="2"/>
  <c r="I208" i="2"/>
  <c r="I187" i="2"/>
  <c r="I157" i="2"/>
  <c r="I242" i="2"/>
  <c r="F281" i="2"/>
  <c r="I339" i="2"/>
  <c r="I352" i="2"/>
  <c r="I54" i="2"/>
  <c r="I468" i="2"/>
  <c r="I505" i="2"/>
  <c r="I200" i="2"/>
  <c r="I196" i="2"/>
  <c r="I193" i="2"/>
  <c r="I189" i="2"/>
  <c r="I149" i="2"/>
  <c r="I269" i="2"/>
  <c r="H281" i="2"/>
  <c r="I253" i="2"/>
  <c r="I16" i="2"/>
  <c r="F13" i="2"/>
  <c r="F364" i="2"/>
  <c r="I453" i="2"/>
  <c r="I456" i="2"/>
  <c r="I516" i="2"/>
  <c r="I213" i="2"/>
  <c r="I207" i="2"/>
  <c r="I156" i="2"/>
  <c r="I152" i="2"/>
  <c r="I140" i="2"/>
  <c r="F225" i="2"/>
  <c r="I80" i="2"/>
  <c r="I70" i="2"/>
  <c r="I84" i="2"/>
  <c r="I76" i="2"/>
  <c r="I85" i="2"/>
  <c r="I73" i="2"/>
  <c r="I114" i="2"/>
  <c r="I103" i="2"/>
  <c r="I72" i="2"/>
  <c r="I58" i="2"/>
  <c r="I231" i="2"/>
  <c r="I20" i="2"/>
  <c r="I61" i="2"/>
  <c r="I71" i="2"/>
  <c r="I115" i="2"/>
  <c r="I199" i="2"/>
  <c r="I129" i="2"/>
  <c r="I257" i="2"/>
  <c r="I278" i="2"/>
  <c r="I211" i="2"/>
  <c r="I139" i="2"/>
  <c r="I164" i="2"/>
  <c r="I55" i="2"/>
  <c r="H583" i="2"/>
  <c r="F439" i="2"/>
  <c r="I245" i="2"/>
  <c r="I258" i="2"/>
  <c r="I10" i="2"/>
  <c r="I33" i="2"/>
  <c r="I528" i="2"/>
  <c r="I65" i="2"/>
  <c r="H123" i="2"/>
  <c r="F123" i="2"/>
  <c r="I22" i="2"/>
  <c r="H36" i="2"/>
  <c r="F36" i="2"/>
  <c r="I26" i="2"/>
  <c r="I123" i="2" l="1"/>
  <c r="D14" i="1" s="1"/>
  <c r="F14" i="1" s="1"/>
  <c r="D14" i="5" s="1"/>
  <c r="I13" i="2"/>
  <c r="D12" i="1" s="1"/>
  <c r="F12" i="1" s="1"/>
  <c r="D12" i="5" s="1"/>
  <c r="I439" i="2"/>
  <c r="D18" i="1" s="1"/>
  <c r="F18" i="1" s="1"/>
  <c r="D18" i="5" s="1"/>
  <c r="H364" i="2"/>
  <c r="I36" i="2"/>
  <c r="D13" i="1" s="1"/>
  <c r="F13" i="1" s="1"/>
  <c r="D13" i="5" s="1"/>
  <c r="I364" i="2"/>
  <c r="D17" i="1" s="1"/>
  <c r="F17" i="1" s="1"/>
  <c r="D17" i="5" s="1"/>
  <c r="I530" i="2"/>
  <c r="D14" i="3" s="1"/>
  <c r="F14" i="3" s="1"/>
  <c r="D19" i="5" s="1"/>
  <c r="I281" i="2"/>
  <c r="D16" i="1" s="1"/>
  <c r="F16" i="1" s="1"/>
  <c r="D16" i="5" s="1"/>
  <c r="I225" i="2"/>
  <c r="D15" i="1" s="1"/>
  <c r="F15" i="1" s="1"/>
  <c r="D15" i="5" s="1"/>
  <c r="F20" i="1" l="1"/>
  <c r="F27" i="1" s="1"/>
  <c r="D20" i="1"/>
  <c r="F583" i="2" l="1"/>
  <c r="I583" i="2" l="1"/>
  <c r="D13" i="3" s="1"/>
  <c r="F13" i="3" s="1"/>
  <c r="D20" i="5" l="1"/>
  <c r="D22" i="5" s="1"/>
  <c r="F25" i="3"/>
</calcChain>
</file>

<file path=xl/sharedStrings.xml><?xml version="1.0" encoding="utf-8"?>
<sst xmlns="http://schemas.openxmlformats.org/spreadsheetml/2006/main" count="1279" uniqueCount="682">
  <si>
    <t>แบบสรุปค่าก่อสร้าง</t>
  </si>
  <si>
    <t>รายการ</t>
  </si>
  <si>
    <t>รวมค่าก่อสร้าง</t>
  </si>
  <si>
    <t>สรุป</t>
  </si>
  <si>
    <t xml:space="preserve">ปร.4  </t>
  </si>
  <si>
    <t xml:space="preserve"> </t>
  </si>
  <si>
    <t>หมายเหตุ</t>
  </si>
  <si>
    <t>ตร.ม.</t>
  </si>
  <si>
    <t>งานผนัง</t>
  </si>
  <si>
    <t xml:space="preserve"> - งานก่ออิฐมวลเบา</t>
  </si>
  <si>
    <t>ม.</t>
  </si>
  <si>
    <t>งานผิวผนัง</t>
  </si>
  <si>
    <t>ลบ.ม.</t>
  </si>
  <si>
    <t>กก.</t>
  </si>
  <si>
    <t>3.2.1</t>
  </si>
  <si>
    <t>3.2.2</t>
  </si>
  <si>
    <t>หมวดงานโครงสร้าง</t>
  </si>
  <si>
    <t>หมวดงานสถาปัตยกรรม</t>
  </si>
  <si>
    <t>หมวดงานครุภัณฑ์</t>
  </si>
  <si>
    <t>ภาษีมูลค่าเพิ่ม</t>
  </si>
  <si>
    <t>รวมราคาหมวดงานโครงสร้าง</t>
  </si>
  <si>
    <t>รวมราคาหมวดงานสถาปัตยกรรม</t>
  </si>
  <si>
    <t>ลำดับที่</t>
  </si>
  <si>
    <t>หน่วย</t>
  </si>
  <si>
    <t>จำนวน</t>
  </si>
  <si>
    <t>ค่าวัสดุ</t>
  </si>
  <si>
    <t>ค่าแรงงาน</t>
  </si>
  <si>
    <t>จำนวนเงิน</t>
  </si>
  <si>
    <t>รวมค่าวัสดุและค่าแรงงาน</t>
  </si>
  <si>
    <t>แบบ ปร.5 (ก)</t>
  </si>
  <si>
    <t>ชื่อโครงการ</t>
  </si>
  <si>
    <t>สถานที่ก่อสร้าง</t>
  </si>
  <si>
    <t>แบบเลขที่</t>
  </si>
  <si>
    <t>-</t>
  </si>
  <si>
    <t>เจ้าของโครงการ</t>
  </si>
  <si>
    <t>แบบ ปร.4  ที่แนบ</t>
  </si>
  <si>
    <t>คำนวณราคากลาง เมื่อวันที่</t>
  </si>
  <si>
    <t>หน่วย : บาท</t>
  </si>
  <si>
    <t>ค่างานต้นทุน</t>
  </si>
  <si>
    <t>Factor F</t>
  </si>
  <si>
    <t>ค่าก่อสร้าง</t>
  </si>
  <si>
    <t>หมวดงานระบบสุขาภิบาล</t>
  </si>
  <si>
    <t>รวม</t>
  </si>
  <si>
    <t>เงื่อนไขการใช้ตาราง Factor F</t>
  </si>
  <si>
    <t>เงินล่วงหน้า จ่าย        0       %</t>
  </si>
  <si>
    <t>ดอกเบี้ยเงินกู้            6      %</t>
  </si>
  <si>
    <t>ภาษีมูลค่าเพิ่ม           7      %</t>
  </si>
  <si>
    <t>มีจำนวน     1    ชุด</t>
  </si>
  <si>
    <t>แบบ ปร.5 (ข)</t>
  </si>
  <si>
    <t>แบบสรุปค่าครุภัณฑ์จัดซื้อ</t>
  </si>
  <si>
    <t>กลุ่มงาน / งาน</t>
  </si>
  <si>
    <t>อาคาร</t>
  </si>
  <si>
    <t>มีจำนวน    1   ชุด</t>
  </si>
  <si>
    <t>ค่างาน</t>
  </si>
  <si>
    <t>แบบ ปร.6 แผ่นที่ 1 / 1</t>
  </si>
  <si>
    <t>แบบสรุปราคากลางงานก่อสร้างอาคาร</t>
  </si>
  <si>
    <t>แบบ ปร.4 และ ปร.5 ที่แนบ</t>
  </si>
  <si>
    <t>รวมค่าก่อสร้างทั้งโครงการ / งานก่อสร้าง</t>
  </si>
  <si>
    <t>ราคากลาง</t>
  </si>
  <si>
    <t xml:space="preserve">ราคากลาง </t>
  </si>
  <si>
    <t>ราคาต่อหน่วย</t>
  </si>
  <si>
    <t>หมวดงานเตรียมการ</t>
  </si>
  <si>
    <t>หมวดงานเตรียมการก่อสร้าง</t>
  </si>
  <si>
    <t>รวมราคาหมวดงานระบบสุขาภิบาล</t>
  </si>
  <si>
    <t>รวมราคาหมวดงานเตรียมการก่อสร้าง</t>
  </si>
  <si>
    <t>งานฐานราก</t>
  </si>
  <si>
    <t>ต้น</t>
  </si>
  <si>
    <t>งานผิวพื้น</t>
  </si>
  <si>
    <t>งานฝ้าเพดาน</t>
  </si>
  <si>
    <t xml:space="preserve">ประตู - หน้าต่าง </t>
  </si>
  <si>
    <t>ประตู</t>
  </si>
  <si>
    <t>ชุด</t>
  </si>
  <si>
    <t>งานผนังและผิวผนัง</t>
  </si>
  <si>
    <t>หมวดงานระบบไฟฟ้า</t>
  </si>
  <si>
    <t>รวมราคาหมวดงานระบบไฟฟ้า</t>
  </si>
  <si>
    <t xml:space="preserve">หมวดงานครุภัณฑ์ </t>
  </si>
  <si>
    <t>รวมราคาหมวดงานครุภัณฑ์</t>
  </si>
  <si>
    <t>สายไฟฟ้า</t>
  </si>
  <si>
    <t>โคมไฟฟ้า</t>
  </si>
  <si>
    <t>ระบบโทรศัพท์</t>
  </si>
  <si>
    <t xml:space="preserve"> WATER METER</t>
  </si>
  <si>
    <t>ระบบระบายน้ำเสีย</t>
  </si>
  <si>
    <t>งานหลังคา</t>
  </si>
  <si>
    <t>เมตร</t>
  </si>
  <si>
    <t>สุขภัณฑ์</t>
  </si>
  <si>
    <t>งานบันได</t>
  </si>
  <si>
    <t>เบ็ดเตล็ด</t>
  </si>
  <si>
    <t xml:space="preserve"> สถานที่ : -</t>
  </si>
  <si>
    <t>744 ถ.สุรนารายณ์ ต.ในเมือง อ.เมือง จ.นครราชสีมา</t>
  </si>
  <si>
    <t>มหาวิทยาลัยเทคโนโลยีราชมงคลอีสาน</t>
  </si>
  <si>
    <t xml:space="preserve"> - ขัดเปิดหน้าผิวหินขัดกับที่</t>
  </si>
  <si>
    <t xml:space="preserve"> - เสาเอ็นและทับหลัง ค.ส.ล. ขนาด 0.10 x 0.10 เมตร</t>
  </si>
  <si>
    <t xml:space="preserve"> - งานผิวฉาบปูนเรียบ</t>
  </si>
  <si>
    <t xml:space="preserve"> - งานผิวฉาบปูนเพื่อเตรียมกรุกระเบื้อง</t>
  </si>
  <si>
    <t xml:space="preserve"> - งานผิวหนังกรุกระเบื้อง</t>
  </si>
  <si>
    <t xml:space="preserve"> - ผนังกรุครีบบัว คสล.</t>
  </si>
  <si>
    <t xml:space="preserve"> - FLASHING ครอบบนหลังคา METAL SHEET</t>
  </si>
  <si>
    <t xml:space="preserve"> - FLASHING ครอบข้างหลังคา METAL SHEET</t>
  </si>
  <si>
    <t xml:space="preserve">งานสุขภัณฑ์ พร้อมอุปกรณ์  </t>
  </si>
  <si>
    <t xml:space="preserve"> - อ่างล้างหน้าแบบฝังเคาน์เตอร์ C 007 หรือเทียบเท่า</t>
  </si>
  <si>
    <t xml:space="preserve"> - สะดืออ่างล้างหน้าแบบกด CT-677N(HM) หรือเทียบเท่า</t>
  </si>
  <si>
    <t xml:space="preserve"> - สายน้ำดีอ่างล้างหน้าสเตนเลสถักยาว 14 นิ้ว Z401(HM) หรือเทียบเท่า</t>
  </si>
  <si>
    <t xml:space="preserve"> - เจียรขอบโค้งหินแกรนิต</t>
  </si>
  <si>
    <t xml:space="preserve"> - งานผนังก่ออิฐมอญครึ่งแผ่น สูง 0.80 ม.</t>
  </si>
  <si>
    <t xml:space="preserve"> - งานหล่อเคาน์เตอร์อ่างล้างมือ ค.ส.ล. กว้าง 0.60 ม.</t>
  </si>
  <si>
    <t xml:space="preserve"> - หน้าเคาน์เตอร์กรุแกรนิตดำ African กว้าง 20 cm.</t>
  </si>
  <si>
    <t xml:space="preserve"> - งานผนังก่ออิฐมอญครึ่งแผ่น สูง 1.20 ม.</t>
  </si>
  <si>
    <t xml:space="preserve"> - จมูกบันไดอลูมิเนียมพร้อมแถบกันลื่น</t>
  </si>
  <si>
    <t>งานทาสี</t>
  </si>
  <si>
    <t xml:space="preserve"> - งานทาสีกันสนิม</t>
  </si>
  <si>
    <t xml:space="preserve"> - งานทาสีน้ำมัน</t>
  </si>
  <si>
    <t xml:space="preserve"> - ป้ายชื่อมหาวิทยาลัย</t>
  </si>
  <si>
    <t>เหมา</t>
  </si>
  <si>
    <t xml:space="preserve"> - ป้ายชื่ออาคาร</t>
  </si>
  <si>
    <t>ตู้</t>
  </si>
  <si>
    <t>ระบบท่อน้ำประปา</t>
  </si>
  <si>
    <t xml:space="preserve"> - Fitting and Accessories</t>
  </si>
  <si>
    <t xml:space="preserve"> - Hanger and Support</t>
  </si>
  <si>
    <t>CW PIPE ; PVC PIPE CLASS 13.5</t>
  </si>
  <si>
    <t>VALUE AND ACCESSORIES</t>
  </si>
  <si>
    <t>GATE VALUE</t>
  </si>
  <si>
    <t>AUTOMATIC AIR VENT VALUE</t>
  </si>
  <si>
    <t>BALL VALUE</t>
  </si>
  <si>
    <t xml:space="preserve"> - FAUCET</t>
  </si>
  <si>
    <t xml:space="preserve"> S, W, V PIPE ; PVC PIPE CLASS 8.5</t>
  </si>
  <si>
    <t>ระบบระบายน้ำ</t>
  </si>
  <si>
    <t>FLOOR CLEANOUT</t>
  </si>
  <si>
    <t>CLEANOUT</t>
  </si>
  <si>
    <t>FLOOR DRAIN</t>
  </si>
  <si>
    <t>FLEXIBLE CONNECTOR (FLEXIBLE DRAIN)</t>
  </si>
  <si>
    <t>ระบบบำบัดน้ำเสีย</t>
  </si>
  <si>
    <t>สวิตซ์ไฟฟ้า</t>
  </si>
  <si>
    <t xml:space="preserve"> - ø 2"    </t>
  </si>
  <si>
    <t xml:space="preserve"> - ø 1 1/2"</t>
  </si>
  <si>
    <t xml:space="preserve"> - ø 1 1/4"</t>
  </si>
  <si>
    <t xml:space="preserve"> - ø 1"</t>
  </si>
  <si>
    <t xml:space="preserve"> - ø 3/4"</t>
  </si>
  <si>
    <t xml:space="preserve"> -ø 2"</t>
  </si>
  <si>
    <t xml:space="preserve"> -ø 3/4"</t>
  </si>
  <si>
    <t xml:space="preserve"> - ø 1/2"</t>
  </si>
  <si>
    <t xml:space="preserve"> - ø 6"</t>
  </si>
  <si>
    <t xml:space="preserve"> - ø 4"</t>
  </si>
  <si>
    <t xml:space="preserve"> - ø 2"</t>
  </si>
  <si>
    <t xml:space="preserve"> Accessories</t>
  </si>
  <si>
    <t>ท่อร้อยสายไฟฟ้า</t>
  </si>
  <si>
    <t>เต้ารับไฟฟ้า</t>
  </si>
  <si>
    <t>ระบบเครือข่ายคอมพิวเตอร์</t>
  </si>
  <si>
    <t xml:space="preserve"> - เต้ารับโทรศัพท์ พร้อมฝาครอบ</t>
  </si>
  <si>
    <t xml:space="preserve"> - สายโทรศัพท์ 4C - 0.65 mm TIEV</t>
  </si>
  <si>
    <t>งานดับเพลิง</t>
  </si>
  <si>
    <t xml:space="preserve"> - ถังดับเพลิงแบบถือ หิ้ว ABC Fire Extinguisher</t>
  </si>
  <si>
    <t>งานระบบปรับอากาศและระบายอากาศ</t>
  </si>
  <si>
    <t xml:space="preserve"> - งานทรายหยาบรองฐานราก</t>
  </si>
  <si>
    <t xml:space="preserve"> - งานคอนกรีตหยาบรองฐานราก</t>
  </si>
  <si>
    <t xml:space="preserve"> - เสาเข็มเจาะ ขนาด  0.50x7.50 ม.</t>
  </si>
  <si>
    <t xml:space="preserve"> - งานทดสอบเสาเข็ม SEISMIC INTEGRITY TEST เสาเข็มตอกขนาด 0.35x0.35 ม.</t>
  </si>
  <si>
    <t xml:space="preserve"> - งานสกัดหัวเสาเข็ม</t>
  </si>
  <si>
    <t xml:space="preserve"> - ไม้แบบโครงสร้างเสา, คาน และฐานราก</t>
  </si>
  <si>
    <t xml:space="preserve"> - งานคอนกรีตโครงสร้าง fc' 280 ksc. รูปทรงกระบอก</t>
  </si>
  <si>
    <t xml:space="preserve"> - พื้นปูวีว่าบอร์ด 24 มม.</t>
  </si>
  <si>
    <t>งานโครงสร้างเหล็ก</t>
  </si>
  <si>
    <t xml:space="preserve"> - H 300x150x6.5 (36.7 kg./m)</t>
  </si>
  <si>
    <t xml:space="preserve"> - เหล็กกล่อง 50x100x2.3 (5.14 kg./m)</t>
  </si>
  <si>
    <t xml:space="preserve"> - Steel Plate</t>
  </si>
  <si>
    <t xml:space="preserve"> - ราวกันตกทาสีน้ำมัน</t>
  </si>
  <si>
    <t xml:space="preserve"> - ระแนง</t>
  </si>
  <si>
    <t>ผนังอลูมิเนียมคอมโพสิท</t>
  </si>
  <si>
    <t xml:space="preserve"> - โครงเหล็ก 50x100x2.3 (5.14 kg./m)</t>
  </si>
  <si>
    <t xml:space="preserve"> - งานติดตั้งอลูมิเนียมคอมโพสิท</t>
  </si>
  <si>
    <t xml:space="preserve"> - งานขุดดินและถมคืน</t>
  </si>
  <si>
    <t>หมวดงานระบบปรับอากาศ</t>
  </si>
  <si>
    <t>รวมราคาหมวดงานระบบปรับอากาศ</t>
  </si>
  <si>
    <t xml:space="preserve"> - งานรื้อถอน</t>
  </si>
  <si>
    <t xml:space="preserve"> - งานซ่อมรอยร้าวบริเวณคอเสาและคานด้วยระบบ Epoxy Crack Injetion</t>
  </si>
  <si>
    <t>โถส้วมชนิดนั่งราบแบบฟลัชแทงค์พร้อมอุปกรณ์</t>
  </si>
  <si>
    <t xml:space="preserve"> - โถนั่งราบ มีถังพักน้ำ เคลือบขาว ตราคอตโต้ รุ่น C 1391 หรือเทียบเท่า</t>
  </si>
  <si>
    <t xml:space="preserve"> - สต็อบวาล์ว CT190C6(HM) หรือเทียบเท่า</t>
  </si>
  <si>
    <t xml:space="preserve"> - สายฉีดชำระพร้อมหัวฝักบัวชำระ CT667N#WH(HM) หรือเทียบเท่า</t>
  </si>
  <si>
    <t>อ่างล้างหน้าแบบฝังเคาน์เตอร์ (มีอุปกรณ์เปิด - ปิด อัตโนมัติ)</t>
  </si>
  <si>
    <t xml:space="preserve"> - ท่อน้ำทิ้งอ่างล้างหน้าแบบกระปุก 24ซม. CT680(HM) หรือเทียบเท่า</t>
  </si>
  <si>
    <t xml:space="preserve"> - ก๊อกเดี่ยวอ่างล้างหน้า  CT160C11(HM) หรือเทียบเท่า</t>
  </si>
  <si>
    <t>โถปัสสาวะชาย (มีอุปกรณ์เปิด - ปิด อัตโนมัติ)</t>
  </si>
  <si>
    <t xml:space="preserve"> - โถปัสสาวะชาย C 307 หรือเทียบเท่า</t>
  </si>
  <si>
    <t xml:space="preserve"> - วาล์วเปิด-ปิดน้ำ  CT470C11SL(HM) หรือเทียบเท่า</t>
  </si>
  <si>
    <t>ทีใส่กระดาษชำระ CT0124(HM) หรือเทียบเท่า</t>
  </si>
  <si>
    <t>เครื่องใส่สบูเหลวล้างมือ ELEGANCE NEO หรือเทียบเท่า</t>
  </si>
  <si>
    <t xml:space="preserve">เคาน์เตอร์ ค.ส.ล.Top +หน้าเคาน์เตอร์กรุแกรนิตดำAfricanตัดเต็มแผ่น </t>
  </si>
  <si>
    <t xml:space="preserve"> - หน้าเคาน์เตอร์กรุแกรนิตดำAfricanตัดเต็มแผ่น </t>
  </si>
  <si>
    <t>บัวเคาน์เตอร์กรุแกรนิตดำ African โถส้วม กว้าง 20 cm.</t>
  </si>
  <si>
    <t>บัวเคาน์เตอร์กรุแกรนิตดำ African โถปัสสาวะ กว้าง 20 cm.</t>
  </si>
  <si>
    <t>ก๊อกน้ำติดผนัง CT170C6(HM) หรือเทียบเท่า</t>
  </si>
  <si>
    <t xml:space="preserve">กระจกเงาบนเคาน์เตอร์ ขนาดตามแบบ ลบมุม </t>
  </si>
  <si>
    <t>FD ระบายน้ำแบบดักกลิ่น CT640Z1(HM) หรือเทียบเท่า</t>
  </si>
  <si>
    <t xml:space="preserve"> - ø 4"    </t>
  </si>
  <si>
    <t xml:space="preserve"> - ø 3"    </t>
  </si>
  <si>
    <t xml:space="preserve"> -ø 4"</t>
  </si>
  <si>
    <t xml:space="preserve"> -ø 3"</t>
  </si>
  <si>
    <t xml:space="preserve"> - ø 3"</t>
  </si>
  <si>
    <t xml:space="preserve"> - อุปกรณ์ประกอบการติดตั้ง</t>
  </si>
  <si>
    <t>LOT</t>
  </si>
  <si>
    <t xml:space="preserve"> - อุปกรณ์ประกอบการเดินสาย</t>
  </si>
  <si>
    <t xml:space="preserve"> - สวิตซ์ทางเดียว ขนาด 16A 250 V พร้อมฝาครอบพลาสติก</t>
  </si>
  <si>
    <t xml:space="preserve"> - 2.5 mm² THW</t>
  </si>
  <si>
    <t xml:space="preserve"> - ø1/2"  EMT </t>
  </si>
  <si>
    <t xml:space="preserve"> - ø3/4"  EMT </t>
  </si>
  <si>
    <t xml:space="preserve"> - ø1"  EMT </t>
  </si>
  <si>
    <t xml:space="preserve"> Accessories </t>
  </si>
  <si>
    <t xml:space="preserve"> - เต้ารับเดี่ยว 2P+G, 16 A, 250V</t>
  </si>
  <si>
    <t xml:space="preserve"> - เต้ารับระบบ LAN พร้อมฝาครอบ</t>
  </si>
  <si>
    <t xml:space="preserve"> - สาย UTP Cat 6</t>
  </si>
  <si>
    <t xml:space="preserve"> - สายโทรศัพท์ TPEV 30P - 0.65 mm </t>
  </si>
  <si>
    <t xml:space="preserve"> - System Setup</t>
  </si>
  <si>
    <t>หมวดงานเครื่องเสียง</t>
  </si>
  <si>
    <t>ครุภัณฑ์ระบบภาพและเสียง</t>
  </si>
  <si>
    <t>เครื่อง</t>
  </si>
  <si>
    <t>กล้อง</t>
  </si>
  <si>
    <t>จอ</t>
  </si>
  <si>
    <t>ระบบ</t>
  </si>
  <si>
    <t>ห้องประชุม 41 ที่นั่ง ชั้นลอย</t>
  </si>
  <si>
    <t>รวมราคาหมวดงานเครื่องเสียง</t>
  </si>
  <si>
    <t>งานผนังตกแต่ง (สถาปัตยกรรมภายใน)</t>
  </si>
  <si>
    <t>ส่วนพักคอย (ชั้นลอย)</t>
  </si>
  <si>
    <t xml:space="preserve"> - ผนังปูนขัดมันและผนังไม้คอนวู๊ด ทำสีธรรมชาติ</t>
  </si>
  <si>
    <t xml:space="preserve"> - ผนังปูนขัดมัน</t>
  </si>
  <si>
    <t>ห้อง Training room 65 ที่นั่ง (ชั้นลอย)</t>
  </si>
  <si>
    <t xml:space="preserve"> - งานกรุผนัง ปิดด้วย Glass Coating</t>
  </si>
  <si>
    <t xml:space="preserve"> - งานกรุเสาทรงโค้ง ปิดลามิเนต</t>
  </si>
  <si>
    <t xml:space="preserve"> - งานกรุผนังปิดลามิเนต</t>
  </si>
  <si>
    <t xml:space="preserve"> - งานกรุผนังปิดลามิเนต (ด้านหลังห้อง)</t>
  </si>
  <si>
    <t xml:space="preserve"> - บัวเชิงผนัง PVC</t>
  </si>
  <si>
    <t>ห้องประชุม ขนาด 41 ที่นั่ง (ชั้นลอย)</t>
  </si>
  <si>
    <t>ห้องประชุม ขนาด 25 ที่นั่ง (ชั้นลอย)</t>
  </si>
  <si>
    <t>Auditorium ชั้น 2</t>
  </si>
  <si>
    <t xml:space="preserve"> - งานกรุผนังเวทีทรงโค้ง พร้อมท็อปขอบเวที</t>
  </si>
  <si>
    <t xml:space="preserve"> - งานกล่องซ่อนไฟแสงสว่างพร้อมหลอด LED (Strip light)</t>
  </si>
  <si>
    <t xml:space="preserve"> - งานกรุผนัง ปิดลามิเนต ด้านข้างเวที 2 ด้าน ซ้าย-ขวา</t>
  </si>
  <si>
    <t xml:space="preserve"> - บัวเชิงผนัง PVC ( เฉพาะผนังเวทีทรงโค้ง )</t>
  </si>
  <si>
    <t>สำนักงานผู้ช่วยอธิการบดี / ห้องรับรองวิทยาเขต ชั้น 3</t>
  </si>
  <si>
    <t xml:space="preserve"> - บัวเชิงผนัง PVC สีเทา</t>
  </si>
  <si>
    <t xml:space="preserve"> - งานกรุเสาทรงเหลี่ยม ปิดลามิเนต</t>
  </si>
  <si>
    <t xml:space="preserve"> - งานกรุแผงไม้ฉลุลาย CNC ทำสีพ่นดำ</t>
  </si>
  <si>
    <t>ห้องประชุมใหญ่ 1 ( 53 ที่นั่ง ) ชั้น 3</t>
  </si>
  <si>
    <t>ห้องประชุมใหญ่ 2 ( 53 ที่นั่ง ) ชั้น 3</t>
  </si>
  <si>
    <t xml:space="preserve"> - บัวเชิงผนัง PVC รวมห้อง pantry และห้องควบคุม</t>
  </si>
  <si>
    <t>ห้องประชุม ( 25 ที่นั่ง ) ชั้น 3</t>
  </si>
  <si>
    <t>ห้องประชุม ( 19 ที่นั่ง ) ชั้น 3</t>
  </si>
  <si>
    <t xml:space="preserve"> - บัวเชิงผนัง PVC </t>
  </si>
  <si>
    <t>โถงพักคอย ชั้น 3</t>
  </si>
  <si>
    <t xml:space="preserve"> - กรุผนังตกแต่งไม้จริงทำสีธรรมชาติ บนผนังปูนขัดมัน</t>
  </si>
  <si>
    <t xml:space="preserve"> - ฝ้าเพดานกรุไม้จริงทำสีธรรมชาติ</t>
  </si>
  <si>
    <t>สำนักรองอธิการบดี 1 และ 2 ( ชั้น 3 ) จำนวน 9 ห้อง</t>
  </si>
  <si>
    <t>ห้องอธิการบดี</t>
  </si>
  <si>
    <t xml:space="preserve"> - ฝังเส้น stainless เงา</t>
  </si>
  <si>
    <t>เส้น</t>
  </si>
  <si>
    <t xml:space="preserve"> - ประตูบานเลื่อนเดี่ยว ปิดลามิเนท ขนาด 0.95 x 2.00 เมตร ฝังเส้น stainless พร้อมซับวงกบ</t>
  </si>
  <si>
    <t>สำนักเลขาธิการ</t>
  </si>
  <si>
    <t xml:space="preserve"> - ประตูบานเลื่อนเดี่ยว ปิดลามิเนท ขนาด 1.20 x 2.00 เมตร พร้อมซับวงกบไม้จริง ทำสี</t>
  </si>
  <si>
    <t>ห้องประชุม 13 ที่นั่ง ( ติดห้องสำนักงานเลขา ) ชั้น 3</t>
  </si>
  <si>
    <t>ห้องประชุม 13 ที่นั่ง ( ติด Hall of fame ) ชั้น 3</t>
  </si>
  <si>
    <t>Hall of fame</t>
  </si>
  <si>
    <t xml:space="preserve"> - งานกรุผนังปิดลามิเนตและคิ้วไม้ทำสี เสริมโครงภายใน</t>
  </si>
  <si>
    <t>8.1.5</t>
  </si>
  <si>
    <t>8.1.6</t>
  </si>
  <si>
    <t>8.1.7</t>
  </si>
  <si>
    <t>8.1.8</t>
  </si>
  <si>
    <t>8.1.9</t>
  </si>
  <si>
    <t xml:space="preserve"> - ลิฟท์โดยสาร และอุปกรณ์</t>
  </si>
  <si>
    <t>หมวดงานระบบลิฟต์</t>
  </si>
  <si>
    <t>4.10.</t>
  </si>
  <si>
    <t>3.9.</t>
  </si>
  <si>
    <t>หมวดงานสถาปัตยกรรม ภายใน</t>
  </si>
  <si>
    <t xml:space="preserve">ห้องฝึกอบรมสัมนา ขนาด 65 ที่นั่ง </t>
  </si>
  <si>
    <t>เครื่องถ่ายทอดสัญญาณภาพวัตถุสามมิติ</t>
  </si>
  <si>
    <t>อุปกรณ์นำเสนอผลงานแบบไร้สาย (Wireless Presentation)</t>
  </si>
  <si>
    <t>กล้องโทรทัศน์วงจรปิดแบบ PTZ สำหรับการบันทึกการเรียนการสอน/การประชุม (Zoom 20x)</t>
  </si>
  <si>
    <t>เครื่องฉายภาพโปรเจคเตอร์ขนาด 5000 Ansi Lumenss แบบ Wide Screen พร้อมขาแขวน</t>
  </si>
  <si>
    <t>จอรับภาพชนิด Wide Screen อัตราส่วน 16 : 9 แบบขับเคลื่อนด้วยมอเตอร์ไฟฟ้า ขนาดไม่น้อยกว่า 130 นิ้ว</t>
  </si>
  <si>
    <t>อุปกรณ์ผสมสัญญาณเสียงขนาด 12 ช่อง</t>
  </si>
  <si>
    <t>ไมโครโฟนชนิดมีสาย พร้อมขาตั้งไมโครโฟนแบบตั้งโต๊ะ</t>
  </si>
  <si>
    <t>ไมโครโฟนชนิดไร้สายแบบมือถือ</t>
  </si>
  <si>
    <t>อุปกรณ์ควบคุมการทำงานอัตโนมัติพร้อมแผงควบคุม</t>
  </si>
  <si>
    <t>เครื่องขยายและผสมสัญญาณเสียงแบบครบวงจร พร้อมแผงควบคุมเสียงแบบดิจิตอล</t>
  </si>
  <si>
    <t>ลำโพงสองทาง ขนาดไม่น้อยกว่า 6 นิ้ว</t>
  </si>
  <si>
    <t>ตู้สื่อสารสำหรับจัดเก็บอุปกรณ์ขนาดไม่น้อยว่า 15U พร้อมอุปกรณ์ประกอบ</t>
  </si>
  <si>
    <t>อุปกรณ์ประกอบการติดตั้งและการทดสอบระบบ</t>
  </si>
  <si>
    <t>เครื่องขยายและผสมสัญญาณเสียงแบบครบวงจร</t>
  </si>
  <si>
    <t>ห้องประชุมใหญ่ 1 ขนาด 53 ที่นั่ง #1</t>
  </si>
  <si>
    <t>แผงส่งสัญญาณ HDMI / VGA ระยะไกล</t>
  </si>
  <si>
    <t>อุปกรณ์เลือกสัญญาณแบบ Matrix Switcher ขนาด 10 Inputs 4 Outputs</t>
  </si>
  <si>
    <t>จอรับภาพชนิด Wide Screen อัตราส่วน 16 : 9 แบบขับเคลื่อนด้วยมอเตอร์ไฟฟ้า ขนาดไม่น้อยกว่า 150 นิ้ว</t>
  </si>
  <si>
    <t>จอแสดงสัญญาณภาพ ขนาดไม่น้อยกว่า 65 นิ้ว</t>
  </si>
  <si>
    <t>เครื่องควบคุมและจ่ายกระแสไฟฟ้าสำหรับไมโครโฟนชุดประชุม</t>
  </si>
  <si>
    <t>ไมโครโฟนชุดประชุม</t>
  </si>
  <si>
    <t>จอควบคุมการทำงานระบบ แบบสัมผัส ขนาด 7 นิ้ว</t>
  </si>
  <si>
    <t>เครื่องปรับแต่งสัญญาณเสียงแบบดิจิตอล</t>
  </si>
  <si>
    <t>อุปกรณ์แปลงสัญญาณ RS232 เป็น IP พร้อมการทำ Programing</t>
  </si>
  <si>
    <t>เครื่องขยายสัญญาณเสียง ขนาดไม่น้อยกว่า 500 วัตต์</t>
  </si>
  <si>
    <t>ลำโพงสองทาง ขนาดไม่น้อยกว่า 8 นิ้ว</t>
  </si>
  <si>
    <t>เครื่องขยายสัญญาณเสียง แบบ 8 Channels ขนาดไม่น้อยกว่า 100 วัตต์</t>
  </si>
  <si>
    <t>ลำโพงเพดาน</t>
  </si>
  <si>
    <t>อุปกรณ์ควบคุมการจ่ายกระแสไฟฟ้าให้อุปกรณ์ขนาด 8 ช่อง</t>
  </si>
  <si>
    <t>อุปกรณ์สำรองกระแสไฟฟ้าขนาดไม่น้อยกว่า 2.2KVA แบบ Line Interactive</t>
  </si>
  <si>
    <t>ตู้สื่อสารสำหรับจัดเก็บอุปกรณ์ขนาดไม่น้อยว่า 42U พร้อมอุปกรณ์ประกอบ</t>
  </si>
  <si>
    <t>ห้องประชุมใหญ่ 1 ขนาด 53 ที่นั่ง #2</t>
  </si>
  <si>
    <t>อุปกรณ์เลือกสัญญาณแบบ Multi Format พร้อมแผงควบคุม</t>
  </si>
  <si>
    <t>ห้องประชุมใหญ่ 2 ขนาด 25 ที่นั่ง</t>
  </si>
  <si>
    <t>ห้องประชุมใหญ่ 3 ขนาด 19 ที่นั่ง</t>
  </si>
  <si>
    <t>ห้องประชุมอธิการบดี 7 ที่นั่ง</t>
  </si>
  <si>
    <t>จอแสดงสัญญาณภาพ ขนาดไม่น้อยกว่า 55 นิ้ว</t>
  </si>
  <si>
    <t>งานเครือข่ายคอมพิวเตอร์</t>
  </si>
  <si>
    <t xml:space="preserve">อุปกรณ์สลับสัญญาณขนาด 48 พอร์ทแบบ PoE </t>
  </si>
  <si>
    <t>อุปกรณ์กระจายสัญญาณเครือข่ายคอมพิวเตอร์ไร้สาย</t>
  </si>
  <si>
    <t>อุปกรณ์สำรองกระแสไฟฟ้าขนาด 5KVA</t>
  </si>
  <si>
    <t>8.2.2</t>
  </si>
  <si>
    <t>8.2.3</t>
  </si>
  <si>
    <t>8.2.4</t>
  </si>
  <si>
    <t>8.2.5</t>
  </si>
  <si>
    <t>8.2.6</t>
  </si>
  <si>
    <t>8.2.7</t>
  </si>
  <si>
    <t>8.2.1</t>
  </si>
  <si>
    <t>8.4.1</t>
  </si>
  <si>
    <t>8.4.2</t>
  </si>
  <si>
    <t>8.4.3</t>
  </si>
  <si>
    <t>8.4.4</t>
  </si>
  <si>
    <t>8.4.5</t>
  </si>
  <si>
    <t>8.4.6</t>
  </si>
  <si>
    <t>8.4.7</t>
  </si>
  <si>
    <t>8.4.8</t>
  </si>
  <si>
    <t>8.4.10</t>
  </si>
  <si>
    <t>8.4.11</t>
  </si>
  <si>
    <t>8.5.1</t>
  </si>
  <si>
    <t>8.5.2</t>
  </si>
  <si>
    <t>8.5.3</t>
  </si>
  <si>
    <t>8.5.4</t>
  </si>
  <si>
    <t>8.5.5</t>
  </si>
  <si>
    <t>8.6.1</t>
  </si>
  <si>
    <t>8.6.2</t>
  </si>
  <si>
    <t>8.6.3</t>
  </si>
  <si>
    <t>8.6.4</t>
  </si>
  <si>
    <t>8.6.5</t>
  </si>
  <si>
    <t>8.7.1</t>
  </si>
  <si>
    <t>8.7.2</t>
  </si>
  <si>
    <t>8.10.1</t>
  </si>
  <si>
    <t>8.10.2</t>
  </si>
  <si>
    <t>ระบบสายสัญญาณทองแดงตีเกลียว (UTP)</t>
  </si>
  <si>
    <t>สายสัญญาณ UTP Cat 6</t>
  </si>
  <si>
    <t>เต้ารับ UTP Outlet Cat 6 พร้อมหน้ากาก Face Plate 1 slot</t>
  </si>
  <si>
    <t>อัน</t>
  </si>
  <si>
    <t>แผงกระจายสายสัญญาณ UTP Patch Panel 24 port</t>
  </si>
  <si>
    <t>แผง</t>
  </si>
  <si>
    <t>แผงจัดสาย Cable Management</t>
  </si>
  <si>
    <t>สายเชื่อมต่อ UTP Patch Cord 1 m</t>
  </si>
  <si>
    <t>สายเชื่อมต่อ UTP Patch Cord 3 m</t>
  </si>
  <si>
    <t>ระบบสายสัญญาณเคเบิลใยแก้วนำแสง (Fiber Optic)</t>
  </si>
  <si>
    <t>F.O. Cable 12C</t>
  </si>
  <si>
    <t>6 Adapter Plate  SM "Link"</t>
  </si>
  <si>
    <t>Blank Adapter Plate</t>
  </si>
  <si>
    <t>SC Pigtail 1.5m "Link"</t>
  </si>
  <si>
    <t>Rack mount Fiber Optic 24 port SC "Link"</t>
  </si>
  <si>
    <t>ถาด</t>
  </si>
  <si>
    <t>F/O Patch cord SC-LC "Link"</t>
  </si>
  <si>
    <t>Fusion Splice &amp; OTDR Test</t>
  </si>
  <si>
    <t>แกน</t>
  </si>
  <si>
    <t>Conduit</t>
  </si>
  <si>
    <t>ท่อร้อยสาย EMT Conduit 3/4"</t>
  </si>
  <si>
    <t>ท่อร้อยสาย EMT Conduit 1/2"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</si>
  <si>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</si>
  <si>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</si>
  <si>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</si>
  <si>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</si>
  <si>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</si>
  <si>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</si>
  <si>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</si>
  <si>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</si>
  <si>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9.1.9</t>
  </si>
  <si>
    <t>9.1.10</t>
  </si>
  <si>
    <t>9.1.11</t>
  </si>
  <si>
    <t>9.1.12</t>
  </si>
  <si>
    <t>9.1.13</t>
  </si>
  <si>
    <t>9.1.14</t>
  </si>
  <si>
    <t>9.1.15</t>
  </si>
  <si>
    <t>9.1.16</t>
  </si>
  <si>
    <t>9.1.17</t>
  </si>
  <si>
    <t>9.1.18</t>
  </si>
  <si>
    <t>9.1.19</t>
  </si>
  <si>
    <t>9.1.20</t>
  </si>
  <si>
    <t>9.1.21</t>
  </si>
  <si>
    <t>9.1.22</t>
  </si>
  <si>
    <t>9.1.23</t>
  </si>
  <si>
    <t>9.1.24</t>
  </si>
  <si>
    <t>9.1.25</t>
  </si>
  <si>
    <t>9.1.26</t>
  </si>
  <si>
    <t>9.1.27</t>
  </si>
  <si>
    <t>9.1.28</t>
  </si>
  <si>
    <t>9.1.29</t>
  </si>
  <si>
    <t>หน้าต่าง</t>
  </si>
  <si>
    <t xml:space="preserve"> - W1  ขนาด 18.60 x 3.50 m.</t>
  </si>
  <si>
    <t xml:space="preserve"> - W2 ขนาด 6.50 x 2.40 m.</t>
  </si>
  <si>
    <t xml:space="preserve"> - D7 ประตูไม้ ขนาด 1.20 x 2.00 m.</t>
  </si>
  <si>
    <t xml:space="preserve"> - DX ประตูวงกบอลูมิเนียม ขนาด 1.90 x 2.50 m.</t>
  </si>
  <si>
    <t xml:space="preserve"> - D1 ประตูวงกบอลูมิเนียม ขนาด 1.90 x 2.40 m.</t>
  </si>
  <si>
    <t xml:space="preserve"> - D2 ประตูวงกบอลูมิเนียม  ขนาด 1.90 x 2.00 m.</t>
  </si>
  <si>
    <t xml:space="preserve"> - D3 ประตูวงกบอลูมิเนียม  ขนาด 1.90 x 2.00 m.</t>
  </si>
  <si>
    <t xml:space="preserve"> - D4 ประตูวงกบอลูมิเนียม ขนาด 4.10 x 2.10 m.</t>
  </si>
  <si>
    <t xml:space="preserve"> - D6 ประตูวงกบอลูมิเนียม  ขนาด 4.10 x 2.00 m.</t>
  </si>
  <si>
    <t xml:space="preserve"> - D5  ประตูไม้ ขนาด 1.30 x 2.00 m.</t>
  </si>
  <si>
    <t xml:space="preserve"> - D8 ประตูไม้ ขนาด 0.90 x 2.00 m.</t>
  </si>
  <si>
    <t xml:space="preserve"> - D9 ประตูไม้ ขนาด 1.00 x 2.00 m.</t>
  </si>
  <si>
    <t xml:space="preserve"> - D10 ประตูวงกบอลูมิเนียม  ขนาด 1.00 x 2.00 m.</t>
  </si>
  <si>
    <t xml:space="preserve"> - D11  ประตูไม้ ขนาด 1.00 x 2.00 m.</t>
  </si>
  <si>
    <t xml:space="preserve"> - D12 ประตูไม้ ขนาด 1.00 x 2.00 m.</t>
  </si>
  <si>
    <t xml:space="preserve"> - D13 ประตูไม้ ขนาด 2.10 x 2.10 m.</t>
  </si>
  <si>
    <t>เงินประกันผลงานหัก   0      %</t>
  </si>
  <si>
    <t>................................................................</t>
  </si>
  <si>
    <t>ประธานกรรมการกำหนดราคากลาง</t>
  </si>
  <si>
    <t>กรรมการกำหนดราคากลาง</t>
  </si>
  <si>
    <t>(นายบุญรอด  บุญปลูก)</t>
  </si>
  <si>
    <t>(นายภานุมาส  เรืองทิพย์)</t>
  </si>
  <si>
    <t>กรรมการและเลขานุการกำหนดราคากลาง</t>
  </si>
  <si>
    <t>(นายธนนันต์  อยู่หว่าง)</t>
  </si>
  <si>
    <t>CW PIPE ; PVC PIPE CLASS 8.5</t>
  </si>
  <si>
    <t>งานโครงสร้างลิฟต์</t>
  </si>
  <si>
    <t xml:space="preserve"> - Chemical Bolt M12</t>
  </si>
  <si>
    <t>จุด</t>
  </si>
  <si>
    <t>ผนังกั้นห้อง PU FOAM 18 mm.</t>
  </si>
  <si>
    <t>ห้อง</t>
  </si>
  <si>
    <t xml:space="preserve"> - ตู้โครงไม้ปิดแผ่นลามิเนทบานกระจก</t>
  </si>
  <si>
    <t xml:space="preserve"> - โคมไฟฟ้าชนิด L1</t>
  </si>
  <si>
    <t xml:space="preserve"> - โคมไฟฟ้าชนิด L2</t>
  </si>
  <si>
    <t xml:space="preserve"> - โคมไฟฟ้าชนิด L3</t>
  </si>
  <si>
    <t xml:space="preserve"> - โคมไฟฟ้าชนิด L4</t>
  </si>
  <si>
    <t xml:space="preserve"> - โคมไฟฟ้าชนิด L5</t>
  </si>
  <si>
    <t xml:space="preserve"> - โคมไฟฟ้าชนิด L6</t>
  </si>
  <si>
    <t xml:space="preserve"> - โคมไฟฟ้าชนิด G1</t>
  </si>
  <si>
    <t xml:space="preserve"> - โคมไฟฟ้าชนิด G2</t>
  </si>
  <si>
    <t xml:space="preserve"> - โคมไฟฟ้าชนิด G3</t>
  </si>
  <si>
    <t xml:space="preserve"> - งานซ่อมฝ้าเพดานห้อง Auditorium จุดที่น้ำรั่วซึม</t>
  </si>
  <si>
    <t xml:space="preserve"> - งานทาสีน้ำ Acrylic,Sheen Finished </t>
  </si>
  <si>
    <t xml:space="preserve"> - งานทาสีน้ำ Acrylic, M att Finished </t>
  </si>
  <si>
    <t xml:space="preserve"> - อุปกรณ์เสริม( POWER SUPPLY สำหรับใช้งาน Indoor) สำหรับ L2</t>
  </si>
  <si>
    <t xml:space="preserve"> - อุปกรณ์เสริม( POWER SUPPLY สำหรับใช้งาน Indoor) สำหรับ G3</t>
  </si>
  <si>
    <t xml:space="preserve"> - F1   โต๊ะกลม Top กระจก ขนาด 70 x 73 cm</t>
  </si>
  <si>
    <t xml:space="preserve"> - F2   เก้าอี้หวาย </t>
  </si>
  <si>
    <t xml:space="preserve"> - F3   โต๊ะกลาง ท็อปกระจก ขนาด 1280 x 640 x 430 mm.</t>
  </si>
  <si>
    <t xml:space="preserve"> - F4   โต๊ะประชุม 2 ที่นั่ง  ขนาด 1400 x 550 x 750 mm.</t>
  </si>
  <si>
    <t xml:space="preserve"> - F4-1 โต๊ะประชุม 1 ที่นั่ง  ขนาด 878 x 573 x 750 mm.</t>
  </si>
  <si>
    <t xml:space="preserve"> - F4-2 โต๊ะประชุม  10 ที่นั่ง ขนาด 5000 x 1500 x 770 mm.</t>
  </si>
  <si>
    <t xml:space="preserve"> - F4-3 โต๊ะประชุม  2 ที่นั่ง ขนาด 1600 x 800 x 750 mm.</t>
  </si>
  <si>
    <t xml:space="preserve"> - F4-4 โต๊ะประชุม 2 ที่นั่ง  ขนาด 900 x 900 x 750 mm.</t>
  </si>
  <si>
    <t xml:space="preserve"> - F4-5 โต๊ะประชุม 2 ที่นั่ง ขนาด 1400 x 600 x 750 mm.</t>
  </si>
  <si>
    <t xml:space="preserve"> - F5   โพเดี้ยม ขนาด 650 x 550 x 1110 mm.</t>
  </si>
  <si>
    <t xml:space="preserve"> - F6 เก้าอี้พนักพิงกลาง (สำหรับห้องประชุม) ขนาด 500 x 650 x 830 mm.</t>
  </si>
  <si>
    <t xml:space="preserve"> - F7-1 เก้าอี้พนักพิงสูง (สำหรับห้องประชุม) ขนาด 610 x 570 x 1110mm.</t>
  </si>
  <si>
    <t xml:space="preserve"> - F7 เก้าอี้พนักพิงกลาง (สำหรับห้องประชุม)  ขนาด 610 x 570 x 920 mm.</t>
  </si>
  <si>
    <t xml:space="preserve"> - F12 โต๊ะประชุม 12 ที่นั่ง ขนาด 5000 x 1500 x 750 mm.</t>
  </si>
  <si>
    <t xml:space="preserve"> - F12-1 โต๊ะประชุม 8 ที่นั่ง ขนาด 3600 x 1400 x 750 mm.</t>
  </si>
  <si>
    <t xml:space="preserve"> - F12-2 โต๊ะประชุม 12 ที่นั่ง ขนาด 4200 x 1400 x 760 mm.</t>
  </si>
  <si>
    <t xml:space="preserve"> - F13 โต๊ะประชุม 8 ที่นั่ง ขนาด 3600 x 1500 x 770 mm.</t>
  </si>
  <si>
    <t xml:space="preserve"> - F14 โต๊ะทำงานผู้บริหาร พร้อมโต๊ะข้าง ขนาด 3260 x 2100 x 760 mm.</t>
  </si>
  <si>
    <t xml:space="preserve"> - F15 เก้าอี้ทำงานผู้บริหาร ขนาด 670 x 690 x 1190 mm.</t>
  </si>
  <si>
    <t xml:space="preserve"> - F16 เก้าอี้หน้าโต๊ะทำงานผู้บริหาร ขนาด 650 x 610 x 980 mm.</t>
  </si>
  <si>
    <t xml:space="preserve"> - F17 โซฟา 3 ที่นั่ง ขนาด 1960 x 750  x 850 mm.</t>
  </si>
  <si>
    <t xml:space="preserve"> - F18 โซฟา 1 ที่นั่ง ขนาด 860 x 750 x 850 mm.</t>
  </si>
  <si>
    <t xml:space="preserve"> - F19 โต๊ะกลางท๊อปกระจก ขนาด 1280 x 640 x 430 mm.</t>
  </si>
  <si>
    <t xml:space="preserve"> - F20 โต๊ะข้างท๊อปกระจก ขนาด 640 x 640 x 430 mm.</t>
  </si>
  <si>
    <t xml:space="preserve"> - F21 โต๊ะประชุม 6 ที่นั่ง ขนาด  2400 x 1200 x 760 mm.</t>
  </si>
  <si>
    <t xml:space="preserve"> - F22 เก้าอี้พนักพิงสูง ขนาด  610 x 570 x 1110 mm.</t>
  </si>
  <si>
    <t xml:space="preserve"> - F22-1 เก้าอี้พนักพิงกลาง ขนาด  610 x 570 x 920 mm.</t>
  </si>
  <si>
    <t xml:space="preserve"> - F23 โต๊ะทำงานผู้บริหารพร้อมตู้ข้าง ขนาด 1800 x 900 x 750 mm.</t>
  </si>
  <si>
    <t>9.1.30</t>
  </si>
  <si>
    <t xml:space="preserve"> - F24 เก้าอี้ทำงานพนักพิงสูง ขนาด 745 x 600 x 1200 mm.</t>
  </si>
  <si>
    <t>9.1.31</t>
  </si>
  <si>
    <t xml:space="preserve"> - F25 เก้าอี้รับรองพนักพิงกลาง ขนาด 600 x 560 x 880 mm.</t>
  </si>
  <si>
    <t>9.1.32</t>
  </si>
  <si>
    <t xml:space="preserve"> - F25-1 เก้าอี้พนักพิงสูง สำหรับห้องประชุม ขนาด 600 x 560 x 1090 mm.</t>
  </si>
  <si>
    <t>9.1.33</t>
  </si>
  <si>
    <t xml:space="preserve"> - F25-2 เก้าอี้พนักพิงกลาง ขนาด 470 x 450 x 970 mm.</t>
  </si>
  <si>
    <t>9.1.34</t>
  </si>
  <si>
    <t xml:space="preserve"> - F25-3 เก้าอี้ทำงานพนักพิงกลาง ขนาด 470 x 495 x 1000 mm.</t>
  </si>
  <si>
    <t>9.1.35</t>
  </si>
  <si>
    <t xml:space="preserve"> - F25-4 เก้าอี้บาร์ ขนาด 430 x 410 x 590 mm.</t>
  </si>
  <si>
    <t>9.1.36</t>
  </si>
  <si>
    <t xml:space="preserve"> - F26 โซฟาหุ้มหนังเทียม 3 ที่นั่ง  ขนาด 1820 x 700 x 750 mm.</t>
  </si>
  <si>
    <t>9.1.37</t>
  </si>
  <si>
    <t xml:space="preserve"> - F26-1 โซฟาหุ้มหนังเทียม 3 ที่นั่ง  1900 x 820 x 850 mm.</t>
  </si>
  <si>
    <t>9.1.38</t>
  </si>
  <si>
    <t xml:space="preserve"> - F26-2 โซฟาหุ้มหนังเทียม 3 ที่นั่ง  1880 x 770 x 850 mm.</t>
  </si>
  <si>
    <t>9.1.39</t>
  </si>
  <si>
    <t xml:space="preserve"> - F27 โซฟาหุ้มหนังเทียม 1 ที่นั่ง  ขนาด 820 x 700 x 750 mm.</t>
  </si>
  <si>
    <t>9.1.40</t>
  </si>
  <si>
    <t xml:space="preserve"> - F27-1 โซฟาหุ้มหนังเทียม 1 ที่นั่ง  ขนาด 930 x 820 x 850 mm.</t>
  </si>
  <si>
    <t>9.1.41</t>
  </si>
  <si>
    <t xml:space="preserve"> - F27-2 โซฟาหุ้มหนังเทียม 1 ที่นั่ง  ขนาด 880 x 770 x 850 mm.</t>
  </si>
  <si>
    <t>9.1.42</t>
  </si>
  <si>
    <t xml:space="preserve"> - F28 โต๊ะข้าง ท๊อปกระจก ขนาด 640 x 640 x 430 mm.</t>
  </si>
  <si>
    <t>9.1.43</t>
  </si>
  <si>
    <t xml:space="preserve"> - F37 ตู้เอกสาร ทรงสูง หน้าบานทึบ ขนาด 2400 x 400 x 2000 mm.</t>
  </si>
  <si>
    <t>9.1.44</t>
  </si>
  <si>
    <t xml:space="preserve"> - F38  โต๊ะทำงานเจ้าหน้าที่ ขนาด 1400 x 700 x 750 mm.</t>
  </si>
  <si>
    <t>9.1.45</t>
  </si>
  <si>
    <t xml:space="preserve"> - F38-1 ถาด CPU ล้อเลื่อน ขนาด 450 x 280 x 155 mm.</t>
  </si>
  <si>
    <t>9.1.46</t>
  </si>
  <si>
    <t xml:space="preserve"> - F38-2 ฉากบังตา ขนาด 84 x 31 cm.</t>
  </si>
  <si>
    <t>9.1.47</t>
  </si>
  <si>
    <t xml:space="preserve"> - F41 ตู้เอกสารทึบ 2 บานเปิด ขนาด 800 x 400 x 800 mm.</t>
  </si>
  <si>
    <t xml:space="preserve"> - F42 โต๊ะเคาน์เตอร์ ขนาด 2404 x 900 x 1070 mm.</t>
  </si>
  <si>
    <t>ระบบไฟฟ้าแรงสูง (บนอากาศ)</t>
  </si>
  <si>
    <t xml:space="preserve"> - 1C120 mm² SAC 24KV ระยะทาง 82 เมตร จำนวน 3 สาย</t>
  </si>
  <si>
    <t xml:space="preserve"> - เสาไฟฟ้า คสล. 12 ม.</t>
  </si>
  <si>
    <t xml:space="preserve"> - ชุดอุปกรณ์ต่อหัวเสา รองรับการเดินสายในจุดต้นทาง</t>
  </si>
  <si>
    <t xml:space="preserve"> - ชุดอุปกรณ์ต่อหัวเสา รองรับการเดินสายในจุดปลายทาง</t>
  </si>
  <si>
    <t xml:space="preserve"> - ชุดอุปกรณ์ต่อหัวเสา รองรับการเดินสายในจุดแนวตรง</t>
  </si>
  <si>
    <t xml:space="preserve"> - อุปกรณ์ประกอบการติดตั้งอื่นๆ </t>
  </si>
  <si>
    <t>ระบบหม้อแปลงไฟฟ้า</t>
  </si>
  <si>
    <t xml:space="preserve"> - Transformer 800 kVA 22,000-400/230V Oil Type</t>
  </si>
  <si>
    <t xml:space="preserve"> - ติดตั้งพร้อม Cable Box รวมอุปกรณ์ประกอบครบชุด</t>
  </si>
  <si>
    <t xml:space="preserve"> - งานรั้วสำหรับติดตั้งหม้อแปลง รวมอุปกรณ์ประกอบครบชุด</t>
  </si>
  <si>
    <t>ตู้เมนไฟฟ้า</t>
  </si>
  <si>
    <t xml:space="preserve"> - ตู้ MDB</t>
  </si>
  <si>
    <t xml:space="preserve"> - ตู้ DB LC-AIR-M,3</t>
  </si>
  <si>
    <t xml:space="preserve"> - ตู้โหลดเซ็นเตอร์ 3 เฟส 4 สาย 100 A 12 ช่อง (รวมเมนและลูกย่อย)</t>
  </si>
  <si>
    <t xml:space="preserve"> - ตู้โหลดเซ็นเตอร์ 3 เฟส 4 สาย 100 A 24 ช่อง (รวมเมนและลูกย่อย)</t>
  </si>
  <si>
    <t xml:space="preserve"> - ตู้โหลดเซ็นเตอร์ 3 เฟส 4 สาย 250 A 36 ช่อง (รวมเมนและลูกย่อย)</t>
  </si>
  <si>
    <t>ท่อร้อยสายไฟและ สายไฟฟ้า</t>
  </si>
  <si>
    <t xml:space="preserve"> - สายไฟฟ้า THW ขนาด 10 ตร.มม. IEC 01</t>
  </si>
  <si>
    <t xml:space="preserve"> - สายไฟฟ้า THW ขนาด 16 ตร.มม. IEC 01</t>
  </si>
  <si>
    <t xml:space="preserve"> - สายไฟฟ้า THW ขนาด 25 ตร.มม. IEC 01</t>
  </si>
  <si>
    <t xml:space="preserve"> - สายไฟฟ้า THW ขนาด 35 ตร.มม. IEC 01</t>
  </si>
  <si>
    <t xml:space="preserve"> - สายไฟฟ้า THW ขนาด 50 ตร.มม. IEC 01</t>
  </si>
  <si>
    <t xml:space="preserve"> - สายไฟฟ้า THW ขนาด 70 ตร.มม. IEC 01</t>
  </si>
  <si>
    <t xml:space="preserve"> - สายไฟฟ้า THW ขนาด 120 ตร.มม. IEC 01</t>
  </si>
  <si>
    <t xml:space="preserve"> - สายไฟฟ้า THW ขนาด 150 ตร.มม. IEC 01</t>
  </si>
  <si>
    <t xml:space="preserve"> - สายไฟฟ้า THW ขนาด 400 ตร.มม. IEC 01</t>
  </si>
  <si>
    <t xml:space="preserve"> - CABLE LADDER 400 x 100 x 3000 มม.(2.0/1.6)</t>
  </si>
  <si>
    <t xml:space="preserve"> - CABLE LADDER 300 x 100 x 3000 มม.(2.0/1.6)</t>
  </si>
  <si>
    <t xml:space="preserve"> - ท่อ IMC  DIA Ø 4"</t>
  </si>
  <si>
    <t xml:space="preserve"> - ท่อ IMC  DIA Ø 3 1/2"</t>
  </si>
  <si>
    <t xml:space="preserve"> - ท่อ IMC  DIA Ø 2 1/2"</t>
  </si>
  <si>
    <t xml:space="preserve"> - ท่อ IMC  DIA Ø 2"</t>
  </si>
  <si>
    <t>4.18.1</t>
  </si>
  <si>
    <t>4.18.2</t>
  </si>
  <si>
    <t>8.1.1</t>
  </si>
  <si>
    <t>8.1.2</t>
  </si>
  <si>
    <t>8.1.3</t>
  </si>
  <si>
    <t>8.1.4</t>
  </si>
  <si>
    <t>8.3.1</t>
  </si>
  <si>
    <t>8.3.2</t>
  </si>
  <si>
    <t>8.3.3</t>
  </si>
  <si>
    <t>8.3.4</t>
  </si>
  <si>
    <t>8.3.5</t>
  </si>
  <si>
    <t>8.3.6</t>
  </si>
  <si>
    <t>8.3.7</t>
  </si>
  <si>
    <t>8.3.8</t>
  </si>
  <si>
    <t>8.3.9</t>
  </si>
  <si>
    <t>8.3.10</t>
  </si>
  <si>
    <t>8.3.11</t>
  </si>
  <si>
    <t>8.3.12</t>
  </si>
  <si>
    <t>8.3.13</t>
  </si>
  <si>
    <t>8.3.14</t>
  </si>
  <si>
    <t>8.3.15</t>
  </si>
  <si>
    <t>8.3.16</t>
  </si>
  <si>
    <t>8.3.17</t>
  </si>
  <si>
    <t>8.3.18</t>
  </si>
  <si>
    <t>8.3.19</t>
  </si>
  <si>
    <t>8.3.20</t>
  </si>
  <si>
    <t>8.4.9</t>
  </si>
  <si>
    <t>8.8.1</t>
  </si>
  <si>
    <t>8.8.2</t>
  </si>
  <si>
    <t>8.8.3</t>
  </si>
  <si>
    <t>8.9.1</t>
  </si>
  <si>
    <t>8.9.2</t>
  </si>
  <si>
    <t>8.9.3</t>
  </si>
  <si>
    <t>8.9.4</t>
  </si>
  <si>
    <t>8.9.5</t>
  </si>
  <si>
    <t>8.9.6</t>
  </si>
  <si>
    <t>8.10.3</t>
  </si>
  <si>
    <t>8.10.4</t>
  </si>
  <si>
    <t>8.10.5</t>
  </si>
  <si>
    <t>8.10.6</t>
  </si>
  <si>
    <t>8.10.7</t>
  </si>
  <si>
    <t>8.11.1</t>
  </si>
  <si>
    <t>8.11.2</t>
  </si>
  <si>
    <t xml:space="preserve"> - หลังคา Metal Sheet หนา 0.45 มม. </t>
  </si>
  <si>
    <t>เครื่องปรับอากาศ</t>
  </si>
  <si>
    <t xml:space="preserve"> - Wall Type 12,000 BTU</t>
  </si>
  <si>
    <t xml:space="preserve"> - Wall Type 18,000 BTU</t>
  </si>
  <si>
    <t xml:space="preserve"> - Concealed 50,000 BTU</t>
  </si>
  <si>
    <t xml:space="preserve"> - AHU 80,000 BTU</t>
  </si>
  <si>
    <t xml:space="preserve"> - AHU 92,000 BTU</t>
  </si>
  <si>
    <t xml:space="preserve"> - รูมเทอร์โม</t>
  </si>
  <si>
    <t xml:space="preserve"> - แฮงค์ซัพพอร์ท</t>
  </si>
  <si>
    <t>ระบบท่อน้ำยา</t>
  </si>
  <si>
    <t xml:space="preserve"> - ท่อทองแดง Type L ขนาด 1/4"</t>
  </si>
  <si>
    <t xml:space="preserve"> - ท่อทองแดง Type L ขนาด 3/8"</t>
  </si>
  <si>
    <t xml:space="preserve"> - ท่อทองแดง Type L ขนาด 1/2"</t>
  </si>
  <si>
    <t xml:space="preserve"> - ท่อทองแดง Type L ขนาด 5/8"</t>
  </si>
  <si>
    <t xml:space="preserve"> - ท่อทองแดง Type L ขนาด 3/4"</t>
  </si>
  <si>
    <t xml:space="preserve"> - ท่อทองแดง Type L ขนาด 1 1/8"</t>
  </si>
  <si>
    <t xml:space="preserve"> - ข้อต่อ - งอ ทองแดง</t>
  </si>
  <si>
    <t xml:space="preserve"> - อินซูเรชั่น หุ้มท่อน้ำยา หนา 3/4" ขนาด 1/4"</t>
  </si>
  <si>
    <t xml:space="preserve"> - อินซูเรชั่น หุ้มท่อน้ำยา หนา 3/4" ขนาด 3/8"</t>
  </si>
  <si>
    <t xml:space="preserve"> - อินซูเรชั่น หุ้มท่อน้ำยา หนา 3/4" ขนาด 1/2"</t>
  </si>
  <si>
    <t xml:space="preserve"> - อินซูเรชั่น หุ้มท่อน้ำยา หนา 3/4" ขนาด 5/8"</t>
  </si>
  <si>
    <t xml:space="preserve"> - อินซูเรชั่น หุ้มท่อน้ำยา หนา 3/4" ขนาด 3/4"</t>
  </si>
  <si>
    <t xml:space="preserve"> - อินซูเรชั่น หุ้มท่อน้ำยา หนา 3/4" ขนาด 1 1/8"</t>
  </si>
  <si>
    <t xml:space="preserve"> - กาว, เทป</t>
  </si>
  <si>
    <t xml:space="preserve"> - ท่อ PVC Tppe 8.5 -ขนาด 3/4" หุ้มอินซูเรชั่นหนา 3/8"</t>
  </si>
  <si>
    <t xml:space="preserve"> - ท่อ PVC Tppe 8.5 -ขนาด 1" หุ้มอินซูเรชั่นหนา 3/8"</t>
  </si>
  <si>
    <t xml:space="preserve"> - ท่อ PVC Tppe 8.5 -ขนาด 1 1/2" หุ้มอินซูเรชั่นหนา 3/8"</t>
  </si>
  <si>
    <t xml:space="preserve"> - ข้อต่อ - งอ PVC</t>
  </si>
  <si>
    <t xml:space="preserve"> - PVC หุ้มท่อน้ำยา</t>
  </si>
  <si>
    <t xml:space="preserve"> - น้ำยา R 410</t>
  </si>
  <si>
    <t>ระบบเมนต์ไฟ</t>
  </si>
  <si>
    <t xml:space="preserve"> - สายไฟ THW 1.5</t>
  </si>
  <si>
    <t xml:space="preserve"> - สายไฟ THW 2.5</t>
  </si>
  <si>
    <t xml:space="preserve"> - สายไฟ THW 4</t>
  </si>
  <si>
    <t xml:space="preserve"> - สายไฟ THW 6</t>
  </si>
  <si>
    <t xml:space="preserve"> - สายไฟ THW 10</t>
  </si>
  <si>
    <t xml:space="preserve"> - ท่อ UPVC 1/2</t>
  </si>
  <si>
    <t xml:space="preserve"> - ท่อ IMC 1</t>
  </si>
  <si>
    <t xml:space="preserve"> - รางวายเวย์</t>
  </si>
  <si>
    <t xml:space="preserve"> - ข้อต่อ อุปกรณ์จับ ยึด</t>
  </si>
  <si>
    <t>ท่อลมสังกะสี</t>
  </si>
  <si>
    <t xml:space="preserve"> - ฉนวนหุ้มท่อลม</t>
  </si>
  <si>
    <t xml:space="preserve"> - SAG 20" x 8"</t>
  </si>
  <si>
    <t xml:space="preserve"> - RAG 48" x 24" + ฟิลเตอร์</t>
  </si>
  <si>
    <t xml:space="preserve"> - RAG 80" x 36" + ฟิลเตอร์</t>
  </si>
  <si>
    <t xml:space="preserve"> - SLOT 2 x 5.7 m.</t>
  </si>
  <si>
    <t xml:space="preserve"> - SLOT 2 x 7 m.</t>
  </si>
  <si>
    <t xml:space="preserve"> - SLOT 3 x 1.5 m.</t>
  </si>
  <si>
    <t xml:space="preserve"> - SLOT 3 x 4 m.</t>
  </si>
  <si>
    <t xml:space="preserve"> - SLOT 3 x 4.6 m.</t>
  </si>
  <si>
    <t xml:space="preserve"> - SLOT 3 x 7 m.</t>
  </si>
  <si>
    <t xml:space="preserve"> - SLOT 3 x 7.6 m.</t>
  </si>
  <si>
    <t xml:space="preserve"> - SLOT 3 x 11 m.</t>
  </si>
  <si>
    <t xml:space="preserve"> - SLOT 4 x 3.6 m.</t>
  </si>
  <si>
    <t xml:space="preserve"> - SLOT 4 x 6 m.</t>
  </si>
  <si>
    <t xml:space="preserve"> - SLOT 4 x 6.5 m.</t>
  </si>
  <si>
    <t xml:space="preserve"> - SLOT 4 x 7.6 m.</t>
  </si>
  <si>
    <t xml:space="preserve"> - SLOT 4 x 10 m.</t>
  </si>
  <si>
    <t xml:space="preserve"> - SLOT 4 x 12 m.</t>
  </si>
  <si>
    <t xml:space="preserve"> - AIR CHAMBER ฝ้ายิปซั่ม ขนาด 9 ม.ม.</t>
  </si>
  <si>
    <t>งาน</t>
  </si>
  <si>
    <t>ก.ก.</t>
  </si>
  <si>
    <t xml:space="preserve"> - ข้อต่อ - งอ - เฟล็กซ์อ่อน</t>
  </si>
  <si>
    <t xml:space="preserve"> - ตู้โหลดเซ็นเตอร์ พร้อมเบรกเกอร์เมนต์ 125 A</t>
  </si>
  <si>
    <t xml:space="preserve"> - เบรกเกอร์ 20A 1P</t>
  </si>
  <si>
    <t xml:space="preserve"> - เบรกเกอร์ 32A 3P</t>
  </si>
  <si>
    <t xml:space="preserve"> - Isolation Switch 2P</t>
  </si>
  <si>
    <t xml:space="preserve"> - Isolation Switch 3P</t>
  </si>
  <si>
    <t>ตัว</t>
  </si>
  <si>
    <t>ตร.ฟ.</t>
  </si>
  <si>
    <t>ชิ้น</t>
  </si>
  <si>
    <t xml:space="preserve"> - FL-02 พื้นเทปูนปรับระดับ ผิวขัดเรียบ </t>
  </si>
  <si>
    <t xml:space="preserve"> - Fl-03 พื้นดินถมบดอัดแน่น ปูแผ่นพื้นบล๊อคประดับ พร้อมขอบ คสล. สำเร็จรูป </t>
  </si>
  <si>
    <t xml:space="preserve"> - Fl-05 พื้นไม้สำเร็จรูป Engineering Floor หนา 22 มม.</t>
  </si>
  <si>
    <t xml:space="preserve"> - FL-01 พื้นปูกระเบื้อง ขนาด 0.60 x 0.60 ม. </t>
  </si>
  <si>
    <t xml:space="preserve"> - Fl-04 พื้นห้องน้ำปูกระเบื้อง ขนาด 0.60 x 0.60 ม.</t>
  </si>
  <si>
    <t xml:space="preserve"> - Fl-06 พื้นปูกระเบื้องยาง </t>
  </si>
  <si>
    <t xml:space="preserve"> - Fl-07 งานขัดพื้นหินขัด เปิดหน้าของเดิม บริเวณชั้น 1-3</t>
  </si>
  <si>
    <t xml:space="preserve"> - Fl-08 พื้นปูพรม</t>
  </si>
  <si>
    <t xml:space="preserve"> - Fl-09 พื้น คสล. ผิวซีเมนต์ขัดมัน ทำระบบกันซึม</t>
  </si>
  <si>
    <t xml:space="preserve"> - CL-04 ฝ้าเพดานไม้สังเคราะห์ </t>
  </si>
  <si>
    <t xml:space="preserve"> - CL-05 ฝ้าเพดานผิวโครงสร้าง คสล. แต่งผิวเรียบ </t>
  </si>
  <si>
    <t xml:space="preserve"> - CL-02 ฝ้าเพดานยิปซั่มบอร์ดชนิดกันชื้น หนา 9 มม. ทาสีชนิดฉาบเรียบ </t>
  </si>
  <si>
    <t xml:space="preserve"> - CL-01 ฝ้าเพดานยิปซั่มบอร์ด หนา 9 มม. </t>
  </si>
  <si>
    <t xml:space="preserve"> - ชุดผนังกั้นห้อง Acoustic ขนาด 3000 x 9000 mm.</t>
  </si>
  <si>
    <t>บัญชีปริมาณและราคา</t>
  </si>
  <si>
    <t xml:space="preserve"> - H 300x300x10.0 (15.0 kg./m)</t>
  </si>
  <si>
    <t xml:space="preserve"> - H 600x200 (105.5 kg./m)</t>
  </si>
  <si>
    <r>
      <t xml:space="preserve"> - Activated Sludge Process Capacity 10.0 m</t>
    </r>
    <r>
      <rPr>
        <vertAlign val="superscript"/>
        <sz val="16"/>
        <rFont val="TH SarabunPSK"/>
        <family val="2"/>
      </rPr>
      <t>3</t>
    </r>
    <r>
      <rPr>
        <sz val="16"/>
        <rFont val="TH SarabunPSK"/>
        <family val="2"/>
      </rPr>
      <t>/Day</t>
    </r>
  </si>
  <si>
    <r>
      <t xml:space="preserve"> - สายไฟ TIEV 0.65 mm</t>
    </r>
    <r>
      <rPr>
        <sz val="16"/>
        <rFont val="High Tower Text"/>
        <family val="1"/>
      </rPr>
      <t>²</t>
    </r>
    <r>
      <rPr>
        <sz val="16"/>
        <rFont val="TH SarabunPSK"/>
        <family val="2"/>
      </rPr>
      <t>. 4 Core (remote wiring)</t>
    </r>
  </si>
  <si>
    <t xml:space="preserve">                            กรรมการกำหนดราคากลาง</t>
  </si>
  <si>
    <t xml:space="preserve"> - ท่อน้ำทิ้งโถปัสสาวะชาย CT681(HM) หรือเทียบเท่า</t>
  </si>
  <si>
    <t xml:space="preserve"> - งานกรุผนังปิดลามิเนต ( AWG 5132 HG หรือเทียบเท่า )</t>
  </si>
  <si>
    <t xml:space="preserve"> - งานกรุผนังปิดลามิเนต ( ASL 8832 N หรือเทียบเท่า )</t>
  </si>
  <si>
    <t xml:space="preserve"> - งานกรุผนังปิดลามิเนต ( ASM 3939 TX หรือเทียบเท่า )</t>
  </si>
  <si>
    <t xml:space="preserve">เจ้าของโครงการ :  มหาวิทยาลัยเทคโนโลยีราชมงคลอีสาน </t>
  </si>
  <si>
    <t xml:space="preserve"> รายการแสดงราคา  โครงการปรับปรุงอาคาร 19 สำนักงานอธิการบดี</t>
  </si>
  <si>
    <t xml:space="preserve">โครงการปรับปรุงอาคาร 19 สำนักงานอธิการบดี </t>
  </si>
  <si>
    <t>12 มีนาคม 2562</t>
  </si>
  <si>
    <t>โครงการปรับปรุงอาคาร 19 สำนักงานอธิการบดี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</si>
</sst>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87" formatCode="_(* #,##0_);_(* \(#,##0\);_(* &quot;-&quot;_);_(@_)"/>
    <numFmt numFmtId="188" formatCode="_(* #,##0.00_);_(* \(#,##0.00\);_(* &quot;-&quot;??_);_(@_)"/>
    <numFmt numFmtId="189" formatCode="#,##0.00;[Red]#,##0.00"/>
    <numFmt numFmtId="190" formatCode="_(* #,##0.00_);_(* \(#,##0.00\);_(* \-??_);_(@_)"/>
    <numFmt numFmtId="191" formatCode="_(* #,##0.0000_);_(* \(#,##0.0000\);_(* &quot;-&quot;??_);_(@_)"/>
    <numFmt numFmtId="192" formatCode="#,##0;[Red]#,##0"/>
    <numFmt numFmtId="193" formatCode="_-* #,##0_-;\-* #,##0_-;_-* &quot;-&quot;??_-;_-@_-"/>
    <numFmt numFmtId="194" formatCode="#,##0.0"/>
    <numFmt numFmtId="195" formatCode="0.0"/>
  </numFmts>
  <fonts count="27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sz val="14"/>
      <name val="Cordia New"/>
      <family val="2"/>
    </font>
    <font>
      <sz val="16"/>
      <name val="AngsanaUPC"/>
      <family val="1"/>
    </font>
    <font>
      <sz val="11"/>
      <color indexed="8"/>
      <name val="Tahoma"/>
      <family val="2"/>
    </font>
    <font>
      <sz val="16"/>
      <color theme="1"/>
      <name val="AngsanaUPC"/>
      <family val="2"/>
    </font>
    <font>
      <sz val="10"/>
      <color indexed="8"/>
      <name val="Arial Unicode MS"/>
      <family val="2"/>
      <charset val="222"/>
    </font>
    <font>
      <sz val="14"/>
      <name val="AngsanaUPC"/>
      <family val="1"/>
      <charset val="222"/>
    </font>
    <font>
      <sz val="14"/>
      <name val="BrowalliaUPC"/>
      <family val="2"/>
    </font>
    <font>
      <sz val="11"/>
      <color theme="1"/>
      <name val="Tahoma"/>
      <family val="2"/>
      <charset val="222"/>
      <scheme val="minor"/>
    </font>
    <font>
      <sz val="8"/>
      <name val="Tahoma"/>
      <family val="2"/>
      <scheme val="minor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Tahoma"/>
      <family val="2"/>
      <scheme val="minor"/>
    </font>
    <font>
      <sz val="16"/>
      <color rgb="FF00B050"/>
      <name val="TH SarabunPSK"/>
      <family val="2"/>
    </font>
    <font>
      <b/>
      <sz val="16"/>
      <color rgb="FF00B050"/>
      <name val="TH SarabunPSK"/>
      <family val="2"/>
    </font>
    <font>
      <b/>
      <sz val="16"/>
      <color rgb="FFC00000"/>
      <name val="TH SarabunPSK"/>
      <family val="2"/>
    </font>
    <font>
      <vertAlign val="superscript"/>
      <sz val="16"/>
      <name val="TH SarabunPSK"/>
      <family val="2"/>
    </font>
    <font>
      <sz val="16"/>
      <name val="High Tower Text"/>
      <family val="1"/>
    </font>
    <font>
      <sz val="16"/>
      <color rgb="FF00B050"/>
      <name val="Cordia New"/>
      <family val="2"/>
    </font>
    <font>
      <sz val="16"/>
      <color theme="0" tint="-0.34998626667073579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26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0" fontId="4" fillId="0" borderId="0"/>
    <xf numFmtId="190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87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/>
    <xf numFmtId="0" fontId="8" fillId="0" borderId="0"/>
    <xf numFmtId="187" fontId="9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</cellStyleXfs>
  <cellXfs count="336">
    <xf numFmtId="0" fontId="0" fillId="0" borderId="0" xfId="0"/>
    <xf numFmtId="0" fontId="12" fillId="0" borderId="0" xfId="0" applyFont="1"/>
    <xf numFmtId="0" fontId="13" fillId="0" borderId="0" xfId="0" applyFont="1" applyAlignment="1">
      <alignment horizontal="right"/>
    </xf>
    <xf numFmtId="0" fontId="15" fillId="0" borderId="0" xfId="0" applyFont="1"/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top" wrapText="1"/>
    </xf>
    <xf numFmtId="0" fontId="14" fillId="0" borderId="0" xfId="0" applyFont="1"/>
    <xf numFmtId="0" fontId="13" fillId="4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188" fontId="12" fillId="0" borderId="1" xfId="1" applyNumberFormat="1" applyFont="1" applyBorder="1" applyAlignment="1">
      <alignment horizontal="right" vertical="center"/>
    </xf>
    <xf numFmtId="0" fontId="12" fillId="0" borderId="15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188" fontId="13" fillId="0" borderId="1" xfId="0" applyNumberFormat="1" applyFont="1" applyFill="1" applyBorder="1" applyAlignment="1">
      <alignment vertical="center"/>
    </xf>
    <xf numFmtId="188" fontId="13" fillId="0" borderId="1" xfId="1" applyNumberFormat="1" applyFont="1" applyFill="1" applyBorder="1" applyAlignment="1">
      <alignment vertical="center"/>
    </xf>
    <xf numFmtId="0" fontId="13" fillId="0" borderId="8" xfId="0" applyFont="1" applyFill="1" applyBorder="1" applyAlignment="1">
      <alignment horizontal="center"/>
    </xf>
    <xf numFmtId="0" fontId="13" fillId="0" borderId="2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center" vertical="top"/>
    </xf>
    <xf numFmtId="0" fontId="14" fillId="0" borderId="0" xfId="0" applyFont="1" applyAlignment="1"/>
    <xf numFmtId="0" fontId="12" fillId="0" borderId="2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2" fillId="0" borderId="9" xfId="0" applyFont="1" applyBorder="1" applyAlignment="1">
      <alignment horizontal="center" vertical="center"/>
    </xf>
    <xf numFmtId="188" fontId="12" fillId="0" borderId="9" xfId="1" applyNumberFormat="1" applyFont="1" applyBorder="1" applyAlignment="1">
      <alignment horizontal="right" vertical="center"/>
    </xf>
    <xf numFmtId="188" fontId="13" fillId="4" borderId="12" xfId="0" applyNumberFormat="1" applyFont="1" applyFill="1" applyBorder="1"/>
    <xf numFmtId="189" fontId="12" fillId="2" borderId="0" xfId="0" applyNumberFormat="1" applyFont="1" applyFill="1" applyBorder="1" applyAlignment="1">
      <alignment vertical="center"/>
    </xf>
    <xf numFmtId="189" fontId="12" fillId="3" borderId="0" xfId="0" applyNumberFormat="1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43" fontId="12" fillId="0" borderId="0" xfId="0" applyNumberFormat="1" applyFont="1"/>
    <xf numFmtId="0" fontId="12" fillId="0" borderId="0" xfId="0" applyFont="1" applyAlignment="1">
      <alignment horizontal="center" vertical="center"/>
    </xf>
    <xf numFmtId="43" fontId="12" fillId="0" borderId="0" xfId="1" applyNumberFormat="1" applyFo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/>
    <xf numFmtId="0" fontId="19" fillId="0" borderId="0" xfId="0" applyFont="1"/>
    <xf numFmtId="0" fontId="18" fillId="0" borderId="0" xfId="0" applyFont="1" applyAlignment="1"/>
    <xf numFmtId="0" fontId="12" fillId="0" borderId="0" xfId="0" applyFont="1" applyAlignment="1">
      <alignment horizontal="right"/>
    </xf>
    <xf numFmtId="0" fontId="18" fillId="0" borderId="0" xfId="0" applyFont="1"/>
    <xf numFmtId="43" fontId="12" fillId="2" borderId="0" xfId="1" applyNumberFormat="1" applyFont="1" applyFill="1" applyBorder="1" applyAlignment="1">
      <alignment horizontal="right" vertical="center"/>
    </xf>
    <xf numFmtId="43" fontId="13" fillId="2" borderId="0" xfId="1" applyNumberFormat="1" applyFont="1" applyFill="1" applyBorder="1" applyAlignment="1">
      <alignment horizontal="right" vertical="center"/>
    </xf>
    <xf numFmtId="43" fontId="12" fillId="0" borderId="0" xfId="1" applyNumberFormat="1" applyFont="1" applyBorder="1" applyAlignment="1">
      <alignment horizontal="right" vertical="center"/>
    </xf>
    <xf numFmtId="43" fontId="12" fillId="2" borderId="0" xfId="1" applyNumberFormat="1" applyFont="1" applyFill="1" applyBorder="1" applyAlignment="1">
      <alignment horizontal="left" vertical="center"/>
    </xf>
    <xf numFmtId="43" fontId="12" fillId="0" borderId="0" xfId="0" applyNumberFormat="1" applyFont="1" applyAlignment="1">
      <alignment vertical="center"/>
    </xf>
    <xf numFmtId="189" fontId="13" fillId="2" borderId="0" xfId="3" applyNumberFormat="1" applyFont="1" applyFill="1" applyBorder="1" applyAlignment="1">
      <alignment horizontal="right" vertical="center"/>
    </xf>
    <xf numFmtId="192" fontId="13" fillId="2" borderId="0" xfId="3" applyNumberFormat="1" applyFont="1" applyFill="1" applyBorder="1" applyAlignment="1">
      <alignment horizontal="center" vertical="center"/>
    </xf>
    <xf numFmtId="43" fontId="13" fillId="2" borderId="0" xfId="4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188" fontId="19" fillId="0" borderId="0" xfId="0" applyNumberFormat="1" applyFont="1"/>
    <xf numFmtId="3" fontId="12" fillId="0" borderId="0" xfId="1" applyNumberFormat="1" applyFont="1" applyAlignment="1">
      <alignment horizontal="center" vertical="center"/>
    </xf>
    <xf numFmtId="43" fontId="12" fillId="0" borderId="0" xfId="1" applyFont="1" applyAlignment="1">
      <alignment vertical="center"/>
    </xf>
    <xf numFmtId="0" fontId="13" fillId="4" borderId="4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3" fillId="0" borderId="7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43" fontId="13" fillId="4" borderId="1" xfId="1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/>
    </xf>
    <xf numFmtId="3" fontId="12" fillId="0" borderId="6" xfId="1" applyNumberFormat="1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43" fontId="12" fillId="0" borderId="6" xfId="1" applyNumberFormat="1" applyFont="1" applyBorder="1"/>
    <xf numFmtId="43" fontId="12" fillId="0" borderId="20" xfId="1" applyNumberFormat="1" applyFont="1" applyBorder="1"/>
    <xf numFmtId="43" fontId="12" fillId="0" borderId="28" xfId="1" applyNumberFormat="1" applyFont="1" applyBorder="1"/>
    <xf numFmtId="0" fontId="12" fillId="0" borderId="6" xfId="0" applyFont="1" applyBorder="1" applyAlignment="1">
      <alignment horizontal="center"/>
    </xf>
    <xf numFmtId="0" fontId="13" fillId="0" borderId="20" xfId="0" applyFont="1" applyBorder="1" applyAlignment="1">
      <alignment horizontal="left"/>
    </xf>
    <xf numFmtId="0" fontId="12" fillId="0" borderId="23" xfId="0" applyFont="1" applyBorder="1"/>
    <xf numFmtId="193" fontId="12" fillId="0" borderId="27" xfId="0" applyNumberFormat="1" applyFont="1" applyBorder="1" applyAlignment="1">
      <alignment horizontal="center" vertical="center"/>
    </xf>
    <xf numFmtId="43" fontId="12" fillId="0" borderId="22" xfId="1" applyNumberFormat="1" applyFont="1" applyBorder="1"/>
    <xf numFmtId="43" fontId="12" fillId="0" borderId="24" xfId="1" applyNumberFormat="1" applyFont="1" applyBorder="1"/>
    <xf numFmtId="43" fontId="20" fillId="0" borderId="6" xfId="1" applyFont="1" applyBorder="1" applyAlignment="1">
      <alignment horizontal="center"/>
    </xf>
    <xf numFmtId="43" fontId="13" fillId="4" borderId="1" xfId="1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/>
    </xf>
    <xf numFmtId="3" fontId="13" fillId="4" borderId="1" xfId="1" applyNumberFormat="1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43" fontId="13" fillId="4" borderId="1" xfId="1" applyNumberFormat="1" applyFont="1" applyFill="1" applyBorder="1"/>
    <xf numFmtId="43" fontId="13" fillId="4" borderId="3" xfId="1" applyNumberFormat="1" applyFont="1" applyFill="1" applyBorder="1"/>
    <xf numFmtId="43" fontId="21" fillId="4" borderId="1" xfId="1" applyFont="1" applyFill="1" applyBorder="1" applyAlignment="1">
      <alignment horizontal="center"/>
    </xf>
    <xf numFmtId="0" fontId="13" fillId="0" borderId="23" xfId="0" applyFont="1" applyBorder="1"/>
    <xf numFmtId="43" fontId="20" fillId="0" borderId="22" xfId="1" applyFont="1" applyBorder="1"/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left"/>
    </xf>
    <xf numFmtId="3" fontId="12" fillId="0" borderId="22" xfId="1" applyNumberFormat="1" applyFont="1" applyBorder="1" applyAlignment="1">
      <alignment horizontal="center" vertical="center"/>
    </xf>
    <xf numFmtId="43" fontId="12" fillId="0" borderId="23" xfId="1" applyNumberFormat="1" applyFont="1" applyBorder="1"/>
    <xf numFmtId="193" fontId="12" fillId="0" borderId="25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43" fontId="20" fillId="0" borderId="6" xfId="1" applyFont="1" applyBorder="1"/>
    <xf numFmtId="0" fontId="12" fillId="4" borderId="1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/>
    </xf>
    <xf numFmtId="3" fontId="12" fillId="4" borderId="1" xfId="1" applyNumberFormat="1" applyFont="1" applyFill="1" applyBorder="1" applyAlignment="1">
      <alignment horizontal="center" vertical="center"/>
    </xf>
    <xf numFmtId="43" fontId="20" fillId="4" borderId="1" xfId="1" applyFont="1" applyFill="1" applyBorder="1"/>
    <xf numFmtId="0" fontId="13" fillId="0" borderId="0" xfId="0" applyFont="1"/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/>
    </xf>
    <xf numFmtId="3" fontId="12" fillId="0" borderId="22" xfId="1" applyNumberFormat="1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43" fontId="12" fillId="0" borderId="6" xfId="1" applyNumberFormat="1" applyFont="1" applyFill="1" applyBorder="1"/>
    <xf numFmtId="43" fontId="12" fillId="0" borderId="22" xfId="1" applyNumberFormat="1" applyFont="1" applyFill="1" applyBorder="1"/>
    <xf numFmtId="43" fontId="12" fillId="0" borderId="23" xfId="1" applyNumberFormat="1" applyFont="1" applyFill="1" applyBorder="1"/>
    <xf numFmtId="43" fontId="12" fillId="0" borderId="24" xfId="1" applyNumberFormat="1" applyFont="1" applyFill="1" applyBorder="1"/>
    <xf numFmtId="0" fontId="13" fillId="0" borderId="23" xfId="0" applyFont="1" applyFill="1" applyBorder="1"/>
    <xf numFmtId="3" fontId="12" fillId="0" borderId="6" xfId="1" applyNumberFormat="1" applyFont="1" applyFill="1" applyBorder="1" applyAlignment="1">
      <alignment horizontal="center" vertical="center"/>
    </xf>
    <xf numFmtId="193" fontId="12" fillId="0" borderId="6" xfId="0" applyNumberFormat="1" applyFont="1" applyFill="1" applyBorder="1" applyAlignment="1">
      <alignment horizontal="center" vertical="center"/>
    </xf>
    <xf numFmtId="43" fontId="12" fillId="0" borderId="20" xfId="1" applyNumberFormat="1" applyFont="1" applyFill="1" applyBorder="1"/>
    <xf numFmtId="43" fontId="12" fillId="0" borderId="28" xfId="1" applyNumberFormat="1" applyFont="1" applyFill="1" applyBorder="1"/>
    <xf numFmtId="43" fontId="13" fillId="0" borderId="0" xfId="0" applyNumberFormat="1" applyFont="1"/>
    <xf numFmtId="0" fontId="12" fillId="0" borderId="23" xfId="0" applyFont="1" applyFill="1" applyBorder="1"/>
    <xf numFmtId="0" fontId="13" fillId="0" borderId="0" xfId="0" applyFont="1" applyAlignment="1">
      <alignment horizontal="left"/>
    </xf>
    <xf numFmtId="43" fontId="20" fillId="0" borderId="6" xfId="1" applyFont="1" applyFill="1" applyBorder="1" applyAlignment="1">
      <alignment horizontal="center"/>
    </xf>
    <xf numFmtId="0" fontId="13" fillId="0" borderId="23" xfId="0" applyFont="1" applyBorder="1" applyAlignment="1">
      <alignment horizontal="left"/>
    </xf>
    <xf numFmtId="193" fontId="12" fillId="0" borderId="22" xfId="0" applyNumberFormat="1" applyFont="1" applyBorder="1" applyAlignment="1">
      <alignment horizontal="center" vertical="center"/>
    </xf>
    <xf numFmtId="0" fontId="13" fillId="0" borderId="23" xfId="0" applyFont="1" applyFill="1" applyBorder="1" applyAlignment="1">
      <alignment horizontal="left"/>
    </xf>
    <xf numFmtId="193" fontId="12" fillId="0" borderId="22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left"/>
    </xf>
    <xf numFmtId="193" fontId="12" fillId="0" borderId="6" xfId="0" applyNumberFormat="1" applyFont="1" applyBorder="1" applyAlignment="1">
      <alignment horizontal="center" vertical="center"/>
    </xf>
    <xf numFmtId="0" fontId="18" fillId="0" borderId="23" xfId="0" applyFont="1" applyBorder="1"/>
    <xf numFmtId="3" fontId="18" fillId="0" borderId="26" xfId="1" applyNumberFormat="1" applyFont="1" applyFill="1" applyBorder="1" applyAlignment="1">
      <alignment horizontal="center" vertical="center"/>
    </xf>
    <xf numFmtId="193" fontId="18" fillId="0" borderId="6" xfId="0" applyNumberFormat="1" applyFont="1" applyBorder="1" applyAlignment="1">
      <alignment horizontal="center" vertical="center"/>
    </xf>
    <xf numFmtId="43" fontId="18" fillId="0" borderId="6" xfId="1" applyNumberFormat="1" applyFont="1" applyBorder="1"/>
    <xf numFmtId="43" fontId="18" fillId="0" borderId="23" xfId="1" applyNumberFormat="1" applyFont="1" applyBorder="1"/>
    <xf numFmtId="43" fontId="18" fillId="0" borderId="28" xfId="1" applyNumberFormat="1" applyFont="1" applyBorder="1"/>
    <xf numFmtId="3" fontId="18" fillId="2" borderId="26" xfId="0" applyNumberFormat="1" applyFont="1" applyFill="1" applyBorder="1" applyAlignment="1">
      <alignment horizontal="center" vertical="center"/>
    </xf>
    <xf numFmtId="3" fontId="12" fillId="2" borderId="26" xfId="9" applyNumberFormat="1" applyFont="1" applyFill="1" applyBorder="1" applyAlignment="1">
      <alignment horizontal="center" vertical="center"/>
    </xf>
    <xf numFmtId="0" fontId="13" fillId="0" borderId="20" xfId="0" applyFont="1" applyBorder="1"/>
    <xf numFmtId="0" fontId="13" fillId="0" borderId="24" xfId="0" applyFont="1" applyBorder="1" applyAlignment="1">
      <alignment horizontal="left"/>
    </xf>
    <xf numFmtId="2" fontId="12" fillId="2" borderId="22" xfId="10" applyNumberFormat="1" applyFont="1" applyFill="1" applyBorder="1" applyAlignment="1">
      <alignment horizontal="left" vertical="center"/>
    </xf>
    <xf numFmtId="3" fontId="12" fillId="2" borderId="22" xfId="0" applyNumberFormat="1" applyFont="1" applyFill="1" applyBorder="1" applyAlignment="1">
      <alignment horizontal="center" vertical="center"/>
    </xf>
    <xf numFmtId="193" fontId="12" fillId="2" borderId="22" xfId="0" applyNumberFormat="1" applyFont="1" applyFill="1" applyBorder="1" applyAlignment="1">
      <alignment horizontal="center" vertical="center"/>
    </xf>
    <xf numFmtId="43" fontId="12" fillId="2" borderId="22" xfId="9" applyNumberFormat="1" applyFont="1" applyFill="1" applyBorder="1" applyAlignment="1">
      <alignment horizontal="center" vertical="center"/>
    </xf>
    <xf numFmtId="43" fontId="12" fillId="0" borderId="22" xfId="11" applyNumberFormat="1" applyFont="1" applyFill="1" applyBorder="1" applyAlignment="1">
      <alignment horizontal="right"/>
    </xf>
    <xf numFmtId="43" fontId="12" fillId="2" borderId="22" xfId="0" applyNumberFormat="1" applyFont="1" applyFill="1" applyBorder="1" applyAlignment="1">
      <alignment horizontal="right"/>
    </xf>
    <xf numFmtId="43" fontId="12" fillId="2" borderId="22" xfId="11" applyNumberFormat="1" applyFont="1" applyFill="1" applyBorder="1" applyAlignment="1">
      <alignment horizontal="right"/>
    </xf>
    <xf numFmtId="43" fontId="22" fillId="0" borderId="6" xfId="1" applyFont="1" applyBorder="1" applyAlignment="1">
      <alignment horizontal="center"/>
    </xf>
    <xf numFmtId="0" fontId="12" fillId="2" borderId="22" xfId="10" applyFont="1" applyFill="1" applyBorder="1" applyAlignment="1">
      <alignment horizontal="left" vertical="center"/>
    </xf>
    <xf numFmtId="0" fontId="12" fillId="0" borderId="24" xfId="0" applyFont="1" applyBorder="1" applyAlignment="1">
      <alignment horizontal="left"/>
    </xf>
    <xf numFmtId="0" fontId="12" fillId="0" borderId="22" xfId="10" applyFont="1" applyFill="1" applyBorder="1" applyAlignment="1">
      <alignment horizontal="left" vertical="top" wrapText="1"/>
    </xf>
    <xf numFmtId="3" fontId="12" fillId="0" borderId="22" xfId="9" applyNumberFormat="1" applyFont="1" applyFill="1" applyBorder="1" applyAlignment="1">
      <alignment horizontal="center" vertical="center"/>
    </xf>
    <xf numFmtId="193" fontId="12" fillId="0" borderId="22" xfId="10" applyNumberFormat="1" applyFont="1" applyFill="1" applyBorder="1" applyAlignment="1">
      <alignment horizontal="center" vertical="center"/>
    </xf>
    <xf numFmtId="43" fontId="12" fillId="0" borderId="22" xfId="1" applyNumberFormat="1" applyFont="1" applyFill="1" applyBorder="1" applyAlignment="1">
      <alignment horizontal="center" vertical="center"/>
    </xf>
    <xf numFmtId="0" fontId="12" fillId="0" borderId="0" xfId="0" applyFont="1" applyFill="1"/>
    <xf numFmtId="2" fontId="13" fillId="0" borderId="22" xfId="0" applyNumberFormat="1" applyFont="1" applyBorder="1" applyAlignment="1">
      <alignment horizontal="center" vertical="center"/>
    </xf>
    <xf numFmtId="193" fontId="12" fillId="0" borderId="25" xfId="0" applyNumberFormat="1" applyFont="1" applyFill="1" applyBorder="1" applyAlignment="1">
      <alignment horizontal="center" vertical="center"/>
    </xf>
    <xf numFmtId="193" fontId="12" fillId="0" borderId="27" xfId="0" applyNumberFormat="1" applyFont="1" applyFill="1" applyBorder="1" applyAlignment="1">
      <alignment horizontal="center" vertical="center"/>
    </xf>
    <xf numFmtId="43" fontId="20" fillId="0" borderId="22" xfId="1" applyFont="1" applyFill="1" applyBorder="1"/>
    <xf numFmtId="43" fontId="20" fillId="0" borderId="6" xfId="1" applyFont="1" applyFill="1" applyBorder="1"/>
    <xf numFmtId="0" fontId="12" fillId="0" borderId="2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43" fontId="20" fillId="0" borderId="22" xfId="1" applyFont="1" applyFill="1" applyBorder="1" applyAlignment="1">
      <alignment horizontal="center"/>
    </xf>
    <xf numFmtId="0" fontId="12" fillId="0" borderId="0" xfId="0" applyFont="1" applyBorder="1"/>
    <xf numFmtId="3" fontId="12" fillId="0" borderId="7" xfId="1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43" fontId="12" fillId="0" borderId="7" xfId="1" applyNumberFormat="1" applyFont="1" applyBorder="1"/>
    <xf numFmtId="43" fontId="12" fillId="0" borderId="2" xfId="1" applyNumberFormat="1" applyFont="1" applyBorder="1"/>
    <xf numFmtId="43" fontId="12" fillId="0" borderId="0" xfId="1" applyNumberFormat="1" applyFont="1" applyBorder="1"/>
    <xf numFmtId="43" fontId="12" fillId="0" borderId="29" xfId="1" applyNumberFormat="1" applyFont="1" applyBorder="1"/>
    <xf numFmtId="43" fontId="20" fillId="0" borderId="7" xfId="1" applyFont="1" applyBorder="1"/>
    <xf numFmtId="0" fontId="13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/>
    </xf>
    <xf numFmtId="3" fontId="12" fillId="0" borderId="21" xfId="1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43" fontId="12" fillId="0" borderId="21" xfId="1" applyNumberFormat="1" applyFont="1" applyBorder="1"/>
    <xf numFmtId="43" fontId="20" fillId="0" borderId="21" xfId="1" applyFont="1" applyBorder="1" applyAlignment="1">
      <alignment horizontal="center"/>
    </xf>
    <xf numFmtId="0" fontId="13" fillId="0" borderId="22" xfId="0" applyFont="1" applyBorder="1"/>
    <xf numFmtId="43" fontId="20" fillId="0" borderId="22" xfId="1" applyFont="1" applyBorder="1" applyAlignment="1">
      <alignment horizontal="center"/>
    </xf>
    <xf numFmtId="0" fontId="12" fillId="0" borderId="22" xfId="0" applyFont="1" applyBorder="1"/>
    <xf numFmtId="3" fontId="12" fillId="0" borderId="22" xfId="0" applyNumberFormat="1" applyFont="1" applyBorder="1" applyAlignment="1">
      <alignment horizontal="center" vertical="center"/>
    </xf>
    <xf numFmtId="0" fontId="13" fillId="5" borderId="0" xfId="0" applyFont="1" applyFill="1"/>
    <xf numFmtId="0" fontId="13" fillId="2" borderId="22" xfId="0" applyFont="1" applyFill="1" applyBorder="1" applyAlignment="1">
      <alignment horizontal="center" vertical="center"/>
    </xf>
    <xf numFmtId="0" fontId="12" fillId="2" borderId="22" xfId="0" applyFont="1" applyFill="1" applyBorder="1"/>
    <xf numFmtId="43" fontId="12" fillId="2" borderId="22" xfId="1" applyNumberFormat="1" applyFont="1" applyFill="1" applyBorder="1"/>
    <xf numFmtId="43" fontId="20" fillId="2" borderId="22" xfId="1" applyFont="1" applyFill="1" applyBorder="1" applyAlignment="1">
      <alignment horizontal="center"/>
    </xf>
    <xf numFmtId="0" fontId="12" fillId="0" borderId="22" xfId="0" applyFont="1" applyFill="1" applyBorder="1" applyAlignment="1">
      <alignment vertical="center"/>
    </xf>
    <xf numFmtId="4" fontId="12" fillId="0" borderId="22" xfId="0" applyNumberFormat="1" applyFont="1" applyFill="1" applyBorder="1" applyAlignment="1">
      <alignment horizontal="center" vertical="center"/>
    </xf>
    <xf numFmtId="43" fontId="12" fillId="0" borderId="22" xfId="1" applyNumberFormat="1" applyFont="1" applyFill="1" applyBorder="1" applyAlignment="1">
      <alignment horizontal="right" vertical="center"/>
    </xf>
    <xf numFmtId="43" fontId="20" fillId="0" borderId="22" xfId="1" applyFont="1" applyFill="1" applyBorder="1" applyAlignment="1">
      <alignment horizontal="right" vertical="center"/>
    </xf>
    <xf numFmtId="0" fontId="13" fillId="0" borderId="30" xfId="0" applyFont="1" applyBorder="1" applyAlignment="1">
      <alignment horizontal="center" vertical="center"/>
    </xf>
    <xf numFmtId="0" fontId="12" fillId="0" borderId="30" xfId="0" applyFont="1" applyBorder="1"/>
    <xf numFmtId="3" fontId="12" fillId="0" borderId="30" xfId="1" applyNumberFormat="1" applyFont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43" fontId="12" fillId="2" borderId="30" xfId="1" applyNumberFormat="1" applyFont="1" applyFill="1" applyBorder="1"/>
    <xf numFmtId="43" fontId="20" fillId="0" borderId="30" xfId="1" applyFont="1" applyBorder="1" applyAlignment="1">
      <alignment horizontal="center"/>
    </xf>
    <xf numFmtId="0" fontId="13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/>
    </xf>
    <xf numFmtId="3" fontId="13" fillId="4" borderId="2" xfId="1" applyNumberFormat="1" applyFont="1" applyFill="1" applyBorder="1" applyAlignment="1">
      <alignment horizontal="center" vertical="center"/>
    </xf>
    <xf numFmtId="43" fontId="13" fillId="4" borderId="2" xfId="1" applyNumberFormat="1" applyFont="1" applyFill="1" applyBorder="1"/>
    <xf numFmtId="43" fontId="21" fillId="4" borderId="2" xfId="1" applyFont="1" applyFill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22" xfId="0" applyFont="1" applyBorder="1" applyAlignment="1">
      <alignment vertical="center"/>
    </xf>
    <xf numFmtId="43" fontId="12" fillId="0" borderId="22" xfId="1" applyNumberFormat="1" applyFont="1" applyBorder="1" applyAlignment="1">
      <alignment horizontal="center" vertical="center"/>
    </xf>
    <xf numFmtId="43" fontId="12" fillId="0" borderId="22" xfId="1" applyNumberFormat="1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2" fillId="0" borderId="22" xfId="0" applyFont="1" applyBorder="1" applyAlignment="1" applyProtection="1">
      <alignment horizontal="center" vertical="center"/>
      <protection locked="0"/>
    </xf>
    <xf numFmtId="3" fontId="12" fillId="2" borderId="22" xfId="0" applyNumberFormat="1" applyFont="1" applyFill="1" applyBorder="1" applyAlignment="1">
      <alignment vertical="center"/>
    </xf>
    <xf numFmtId="3" fontId="12" fillId="2" borderId="22" xfId="0" applyNumberFormat="1" applyFont="1" applyFill="1" applyBorder="1" applyAlignment="1">
      <alignment horizontal="left" vertical="center"/>
    </xf>
    <xf numFmtId="43" fontId="12" fillId="2" borderId="22" xfId="13" applyNumberFormat="1" applyFont="1" applyFill="1" applyBorder="1" applyAlignment="1">
      <alignment horizontal="right"/>
    </xf>
    <xf numFmtId="43" fontId="20" fillId="2" borderId="22" xfId="1" applyFont="1" applyFill="1" applyBorder="1" applyAlignment="1">
      <alignment horizontal="right"/>
    </xf>
    <xf numFmtId="43" fontId="12" fillId="2" borderId="22" xfId="13" quotePrefix="1" applyNumberFormat="1" applyFont="1" applyFill="1" applyBorder="1" applyAlignment="1">
      <alignment horizontal="right"/>
    </xf>
    <xf numFmtId="3" fontId="12" fillId="6" borderId="22" xfId="17" applyNumberFormat="1" applyFont="1" applyFill="1" applyBorder="1" applyAlignment="1">
      <alignment vertical="center"/>
    </xf>
    <xf numFmtId="3" fontId="12" fillId="6" borderId="22" xfId="18" applyNumberFormat="1" applyFont="1" applyFill="1" applyBorder="1"/>
    <xf numFmtId="43" fontId="12" fillId="0" borderId="22" xfId="13" quotePrefix="1" applyNumberFormat="1" applyFont="1" applyFill="1" applyBorder="1" applyAlignment="1">
      <alignment horizontal="right"/>
    </xf>
    <xf numFmtId="194" fontId="12" fillId="2" borderId="22" xfId="0" applyNumberFormat="1" applyFont="1" applyFill="1" applyBorder="1" applyAlignment="1">
      <alignment horizontal="center" vertical="center"/>
    </xf>
    <xf numFmtId="3" fontId="13" fillId="2" borderId="22" xfId="0" applyNumberFormat="1" applyFont="1" applyFill="1" applyBorder="1" applyAlignment="1">
      <alignment vertical="center"/>
    </xf>
    <xf numFmtId="3" fontId="13" fillId="6" borderId="22" xfId="18" applyNumberFormat="1" applyFont="1" applyFill="1" applyBorder="1"/>
    <xf numFmtId="3" fontId="12" fillId="2" borderId="22" xfId="0" quotePrefix="1" applyNumberFormat="1" applyFont="1" applyFill="1" applyBorder="1" applyAlignment="1">
      <alignment horizontal="left"/>
    </xf>
    <xf numFmtId="0" fontId="12" fillId="2" borderId="22" xfId="0" applyFont="1" applyFill="1" applyBorder="1" applyAlignment="1">
      <alignment horizontal="center" vertical="center"/>
    </xf>
    <xf numFmtId="43" fontId="12" fillId="2" borderId="22" xfId="0" applyNumberFormat="1" applyFont="1" applyFill="1" applyBorder="1" applyAlignment="1">
      <alignment horizontal="center"/>
    </xf>
    <xf numFmtId="49" fontId="13" fillId="0" borderId="6" xfId="0" applyNumberFormat="1" applyFont="1" applyFill="1" applyBorder="1" applyAlignment="1"/>
    <xf numFmtId="3" fontId="12" fillId="0" borderId="20" xfId="1" applyNumberFormat="1" applyFont="1" applyBorder="1" applyAlignment="1">
      <alignment horizontal="center" vertical="center"/>
    </xf>
    <xf numFmtId="43" fontId="12" fillId="0" borderId="31" xfId="1" applyNumberFormat="1" applyFont="1" applyBorder="1"/>
    <xf numFmtId="0" fontId="13" fillId="0" borderId="22" xfId="0" applyFont="1" applyFill="1" applyBorder="1" applyAlignment="1">
      <alignment horizontal="left" vertical="top" wrapText="1"/>
    </xf>
    <xf numFmtId="3" fontId="13" fillId="0" borderId="22" xfId="0" applyNumberFormat="1" applyFont="1" applyFill="1" applyBorder="1" applyAlignment="1">
      <alignment horizontal="center" vertical="center"/>
    </xf>
    <xf numFmtId="4" fontId="13" fillId="0" borderId="22" xfId="0" applyNumberFormat="1" applyFont="1" applyFill="1" applyBorder="1" applyAlignment="1">
      <alignment horizontal="center" vertical="center"/>
    </xf>
    <xf numFmtId="43" fontId="13" fillId="0" borderId="22" xfId="0" applyNumberFormat="1" applyFont="1" applyFill="1" applyBorder="1" applyAlignment="1">
      <alignment horizontal="center" vertical="top"/>
    </xf>
    <xf numFmtId="43" fontId="21" fillId="0" borderId="22" xfId="1" applyFont="1" applyFill="1" applyBorder="1" applyAlignment="1">
      <alignment horizontal="center" vertical="top"/>
    </xf>
    <xf numFmtId="0" fontId="12" fillId="0" borderId="22" xfId="0" applyFont="1" applyFill="1" applyBorder="1" applyAlignment="1">
      <alignment horizontal="center" vertical="center"/>
    </xf>
    <xf numFmtId="0" fontId="12" fillId="0" borderId="22" xfId="0" applyFont="1" applyFill="1" applyBorder="1" applyAlignment="1" applyProtection="1">
      <alignment horizontal="left" vertical="top" wrapText="1"/>
      <protection locked="0"/>
    </xf>
    <xf numFmtId="3" fontId="12" fillId="0" borderId="22" xfId="0" applyNumberFormat="1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43" fontId="12" fillId="0" borderId="22" xfId="13" applyNumberFormat="1" applyFont="1" applyFill="1" applyBorder="1" applyAlignment="1" applyProtection="1">
      <alignment horizontal="right" vertical="top"/>
      <protection locked="0"/>
    </xf>
    <xf numFmtId="43" fontId="12" fillId="0" borderId="22" xfId="0" applyNumberFormat="1" applyFont="1" applyFill="1" applyBorder="1" applyAlignment="1">
      <alignment horizontal="right" vertical="top"/>
    </xf>
    <xf numFmtId="43" fontId="12" fillId="0" borderId="22" xfId="9" applyNumberFormat="1" applyFont="1" applyFill="1" applyBorder="1" applyAlignment="1">
      <alignment horizontal="center" vertical="top"/>
    </xf>
    <xf numFmtId="43" fontId="20" fillId="0" borderId="22" xfId="1" applyFont="1" applyFill="1" applyBorder="1" applyAlignment="1">
      <alignment horizontal="center" vertical="top"/>
    </xf>
    <xf numFmtId="0" fontId="12" fillId="0" borderId="22" xfId="0" applyFont="1" applyFill="1" applyBorder="1" applyAlignment="1">
      <alignment horizontal="center" vertical="top"/>
    </xf>
    <xf numFmtId="3" fontId="12" fillId="0" borderId="22" xfId="0" applyNumberFormat="1" applyFont="1" applyFill="1" applyBorder="1" applyAlignment="1" applyProtection="1">
      <alignment horizontal="center" vertical="top"/>
      <protection locked="0"/>
    </xf>
    <xf numFmtId="0" fontId="12" fillId="0" borderId="22" xfId="0" applyFont="1" applyFill="1" applyBorder="1" applyAlignment="1" applyProtection="1">
      <alignment horizontal="center" vertical="top"/>
      <protection locked="0"/>
    </xf>
    <xf numFmtId="195" fontId="13" fillId="0" borderId="6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vertical="top" wrapText="1"/>
    </xf>
    <xf numFmtId="3" fontId="13" fillId="0" borderId="6" xfId="0" applyNumberFormat="1" applyFont="1" applyFill="1" applyBorder="1" applyAlignment="1">
      <alignment horizontal="center" vertical="center"/>
    </xf>
    <xf numFmtId="4" fontId="13" fillId="0" borderId="6" xfId="0" applyNumberFormat="1" applyFont="1" applyFill="1" applyBorder="1" applyAlignment="1">
      <alignment horizontal="center" vertical="center"/>
    </xf>
    <xf numFmtId="43" fontId="13" fillId="0" borderId="6" xfId="0" applyNumberFormat="1" applyFont="1" applyFill="1" applyBorder="1" applyAlignment="1">
      <alignment horizontal="center" vertical="top"/>
    </xf>
    <xf numFmtId="43" fontId="21" fillId="0" borderId="6" xfId="1" applyFont="1" applyFill="1" applyBorder="1" applyAlignment="1">
      <alignment horizontal="center" vertical="top"/>
    </xf>
    <xf numFmtId="0" fontId="12" fillId="0" borderId="32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 applyProtection="1">
      <alignment horizontal="left" vertical="top" wrapText="1"/>
      <protection locked="0"/>
    </xf>
    <xf numFmtId="3" fontId="12" fillId="0" borderId="7" xfId="0" applyNumberFormat="1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center" vertical="center"/>
      <protection locked="0"/>
    </xf>
    <xf numFmtId="43" fontId="12" fillId="0" borderId="7" xfId="13" applyNumberFormat="1" applyFont="1" applyFill="1" applyBorder="1" applyAlignment="1" applyProtection="1">
      <alignment horizontal="right" vertical="top"/>
      <protection locked="0"/>
    </xf>
    <xf numFmtId="43" fontId="12" fillId="0" borderId="7" xfId="0" applyNumberFormat="1" applyFont="1" applyFill="1" applyBorder="1" applyAlignment="1">
      <alignment horizontal="right" vertical="top"/>
    </xf>
    <xf numFmtId="43" fontId="12" fillId="0" borderId="7" xfId="9" applyNumberFormat="1" applyFont="1" applyFill="1" applyBorder="1" applyAlignment="1">
      <alignment horizontal="center" vertical="top"/>
    </xf>
    <xf numFmtId="43" fontId="20" fillId="0" borderId="7" xfId="1" applyFont="1" applyFill="1" applyBorder="1" applyAlignment="1">
      <alignment horizontal="center" vertical="top"/>
    </xf>
    <xf numFmtId="0" fontId="13" fillId="0" borderId="22" xfId="22" applyFont="1" applyFill="1" applyBorder="1" applyAlignment="1">
      <alignment horizontal="center" vertical="center"/>
    </xf>
    <xf numFmtId="0" fontId="13" fillId="0" borderId="24" xfId="22" applyFont="1" applyFill="1" applyBorder="1"/>
    <xf numFmtId="3" fontId="13" fillId="0" borderId="22" xfId="22" applyNumberFormat="1" applyFont="1" applyFill="1" applyBorder="1" applyAlignment="1">
      <alignment horizontal="center" vertical="center"/>
    </xf>
    <xf numFmtId="43" fontId="13" fillId="0" borderId="22" xfId="1" applyNumberFormat="1" applyFont="1" applyFill="1" applyBorder="1"/>
    <xf numFmtId="43" fontId="21" fillId="0" borderId="22" xfId="1" applyFont="1" applyFill="1" applyBorder="1" applyAlignment="1">
      <alignment horizontal="center"/>
    </xf>
    <xf numFmtId="0" fontId="12" fillId="0" borderId="7" xfId="22" applyFont="1" applyFill="1" applyBorder="1" applyAlignment="1">
      <alignment horizontal="center" vertical="center"/>
    </xf>
    <xf numFmtId="0" fontId="12" fillId="0" borderId="29" xfId="22" applyFont="1" applyFill="1" applyBorder="1"/>
    <xf numFmtId="3" fontId="12" fillId="0" borderId="7" xfId="22" applyNumberFormat="1" applyFont="1" applyFill="1" applyBorder="1" applyAlignment="1">
      <alignment horizontal="center" vertical="center"/>
    </xf>
    <xf numFmtId="43" fontId="12" fillId="0" borderId="7" xfId="1" applyNumberFormat="1" applyFont="1" applyFill="1" applyBorder="1"/>
    <xf numFmtId="43" fontId="20" fillId="0" borderId="7" xfId="1" applyFont="1" applyFill="1" applyBorder="1" applyAlignment="1">
      <alignment horizontal="center"/>
    </xf>
    <xf numFmtId="0" fontId="12" fillId="0" borderId="24" xfId="22" applyFont="1" applyFill="1" applyBorder="1"/>
    <xf numFmtId="3" fontId="12" fillId="0" borderId="22" xfId="22" applyNumberFormat="1" applyFont="1" applyFill="1" applyBorder="1" applyAlignment="1">
      <alignment horizontal="center" vertical="center"/>
    </xf>
    <xf numFmtId="0" fontId="12" fillId="0" borderId="22" xfId="22" applyFont="1" applyFill="1" applyBorder="1" applyAlignment="1">
      <alignment horizontal="center" vertical="center"/>
    </xf>
    <xf numFmtId="2" fontId="13" fillId="0" borderId="7" xfId="22" applyNumberFormat="1" applyFont="1" applyFill="1" applyBorder="1" applyAlignment="1">
      <alignment horizontal="center" vertical="center"/>
    </xf>
    <xf numFmtId="0" fontId="13" fillId="0" borderId="29" xfId="22" applyFont="1" applyFill="1" applyBorder="1"/>
    <xf numFmtId="3" fontId="13" fillId="0" borderId="7" xfId="22" applyNumberFormat="1" applyFont="1" applyFill="1" applyBorder="1" applyAlignment="1">
      <alignment horizontal="center" vertical="center"/>
    </xf>
    <xf numFmtId="0" fontId="13" fillId="0" borderId="7" xfId="22" applyFont="1" applyFill="1" applyBorder="1" applyAlignment="1">
      <alignment horizontal="center" vertical="center"/>
    </xf>
    <xf numFmtId="43" fontId="13" fillId="0" borderId="7" xfId="1" applyNumberFormat="1" applyFont="1" applyFill="1" applyBorder="1"/>
    <xf numFmtId="43" fontId="21" fillId="0" borderId="7" xfId="1" applyFont="1" applyFill="1" applyBorder="1" applyAlignment="1">
      <alignment horizontal="center"/>
    </xf>
    <xf numFmtId="0" fontId="12" fillId="0" borderId="32" xfId="22" applyFont="1" applyFill="1" applyBorder="1" applyAlignment="1">
      <alignment horizontal="center" vertical="center"/>
    </xf>
    <xf numFmtId="0" fontId="13" fillId="0" borderId="0" xfId="0" applyFont="1" applyFill="1"/>
    <xf numFmtId="49" fontId="12" fillId="0" borderId="6" xfId="0" applyNumberFormat="1" applyFont="1" applyFill="1" applyBorder="1" applyAlignment="1">
      <alignment wrapText="1"/>
    </xf>
    <xf numFmtId="3" fontId="12" fillId="0" borderId="20" xfId="1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/>
    </xf>
    <xf numFmtId="3" fontId="12" fillId="0" borderId="21" xfId="1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3" fillId="0" borderId="20" xfId="0" applyFont="1" applyFill="1" applyBorder="1" applyAlignment="1">
      <alignment horizontal="left"/>
    </xf>
    <xf numFmtId="0" fontId="12" fillId="0" borderId="24" xfId="0" applyFont="1" applyFill="1" applyBorder="1" applyAlignment="1">
      <alignment horizontal="center" vertical="center"/>
    </xf>
    <xf numFmtId="43" fontId="25" fillId="0" borderId="6" xfId="1" applyFont="1" applyFill="1" applyBorder="1" applyAlignment="1">
      <alignment horizontal="center"/>
    </xf>
    <xf numFmtId="43" fontId="26" fillId="0" borderId="0" xfId="1" applyFont="1" applyFill="1" applyBorder="1"/>
    <xf numFmtId="0" fontId="12" fillId="0" borderId="23" xfId="0" applyFont="1" applyFill="1" applyBorder="1" applyAlignment="1">
      <alignment vertical="top"/>
    </xf>
    <xf numFmtId="43" fontId="26" fillId="0" borderId="0" xfId="8" applyNumberFormat="1" applyFont="1" applyFill="1" applyBorder="1" applyAlignment="1">
      <alignment horizontal="center"/>
    </xf>
    <xf numFmtId="43" fontId="12" fillId="0" borderId="27" xfId="1" applyFont="1" applyFill="1" applyBorder="1" applyAlignment="1">
      <alignment horizontal="center" vertical="center"/>
    </xf>
    <xf numFmtId="43" fontId="12" fillId="0" borderId="22" xfId="8" applyNumberFormat="1" applyFont="1" applyFill="1" applyBorder="1" applyAlignment="1">
      <alignment horizontal="center"/>
    </xf>
    <xf numFmtId="0" fontId="26" fillId="0" borderId="0" xfId="0" applyFont="1" applyBorder="1"/>
    <xf numFmtId="0" fontId="26" fillId="0" borderId="0" xfId="0" applyFont="1"/>
    <xf numFmtId="0" fontId="20" fillId="0" borderId="6" xfId="0" applyFont="1" applyFill="1" applyBorder="1" applyAlignment="1">
      <alignment horizontal="center"/>
    </xf>
    <xf numFmtId="43" fontId="21" fillId="4" borderId="1" xfId="0" applyNumberFormat="1" applyFont="1" applyFill="1" applyBorder="1" applyAlignment="1">
      <alignment horizontal="center"/>
    </xf>
    <xf numFmtId="191" fontId="12" fillId="0" borderId="1" xfId="1" applyNumberFormat="1" applyFont="1" applyBorder="1" applyAlignment="1">
      <alignment horizontal="right" vertical="center"/>
    </xf>
    <xf numFmtId="188" fontId="13" fillId="0" borderId="1" xfId="1" applyNumberFormat="1" applyFont="1" applyBorder="1" applyAlignment="1">
      <alignment horizontal="right" vertical="center"/>
    </xf>
    <xf numFmtId="188" fontId="13" fillId="0" borderId="12" xfId="0" applyNumberFormat="1" applyFont="1" applyBorder="1"/>
    <xf numFmtId="0" fontId="12" fillId="0" borderId="2" xfId="0" applyFont="1" applyBorder="1" applyAlignment="1">
      <alignment horizontal="center" vertical="center"/>
    </xf>
    <xf numFmtId="43" fontId="13" fillId="0" borderId="1" xfId="1" applyFont="1" applyFill="1" applyBorder="1" applyAlignment="1">
      <alignment horizontal="left" vertical="center"/>
    </xf>
    <xf numFmtId="43" fontId="13" fillId="4" borderId="3" xfId="1" applyNumberFormat="1" applyFont="1" applyFill="1" applyBorder="1" applyAlignment="1">
      <alignment horizontal="center" vertical="center"/>
    </xf>
    <xf numFmtId="43" fontId="12" fillId="2" borderId="22" xfId="0" applyNumberFormat="1" applyFont="1" applyFill="1" applyBorder="1" applyAlignment="1">
      <alignment vertical="center"/>
    </xf>
    <xf numFmtId="43" fontId="12" fillId="0" borderId="24" xfId="1" applyNumberFormat="1" applyFont="1" applyFill="1" applyBorder="1" applyAlignment="1">
      <alignment vertical="top"/>
    </xf>
    <xf numFmtId="43" fontId="12" fillId="0" borderId="22" xfId="1" applyNumberFormat="1" applyFont="1" applyFill="1" applyBorder="1" applyAlignment="1">
      <alignment vertical="top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13" fillId="0" borderId="0" xfId="0" applyFont="1" applyAlignment="1">
      <alignment horizontal="left" vertical="top" wrapText="1"/>
    </xf>
    <xf numFmtId="0" fontId="13" fillId="0" borderId="0" xfId="0" quotePrefix="1" applyFont="1" applyAlignment="1">
      <alignment horizontal="left" vertical="top" wrapText="1"/>
    </xf>
    <xf numFmtId="0" fontId="13" fillId="0" borderId="8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right" vertical="center"/>
    </xf>
    <xf numFmtId="0" fontId="13" fillId="0" borderId="4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0" fontId="13" fillId="4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3" fontId="13" fillId="4" borderId="1" xfId="1" applyNumberFormat="1" applyFont="1" applyFill="1" applyBorder="1" applyAlignment="1">
      <alignment horizontal="center" vertical="center"/>
    </xf>
    <xf numFmtId="0" fontId="13" fillId="2" borderId="18" xfId="3" applyFont="1" applyFill="1" applyBorder="1" applyAlignment="1">
      <alignment horizontal="left" vertical="center"/>
    </xf>
    <xf numFmtId="0" fontId="13" fillId="2" borderId="18" xfId="3" applyFont="1" applyFill="1" applyBorder="1" applyAlignment="1">
      <alignment horizontal="right" vertical="center"/>
    </xf>
    <xf numFmtId="0" fontId="13" fillId="2" borderId="0" xfId="2" applyFont="1" applyFill="1" applyBorder="1" applyAlignment="1">
      <alignment horizontal="center" vertical="center"/>
    </xf>
    <xf numFmtId="43" fontId="13" fillId="2" borderId="0" xfId="4" applyFont="1" applyFill="1" applyBorder="1" applyAlignment="1">
      <alignment horizontal="left" vertical="center"/>
    </xf>
    <xf numFmtId="0" fontId="13" fillId="2" borderId="0" xfId="5" applyFont="1" applyFill="1" applyBorder="1" applyAlignment="1">
      <alignment horizontal="left" vertical="center"/>
    </xf>
    <xf numFmtId="190" fontId="13" fillId="0" borderId="0" xfId="0" applyNumberFormat="1" applyFont="1" applyBorder="1" applyAlignment="1">
      <alignment horizontal="right" vertical="center"/>
    </xf>
    <xf numFmtId="43" fontId="13" fillId="4" borderId="8" xfId="1" applyNumberFormat="1" applyFont="1" applyFill="1" applyBorder="1" applyAlignment="1">
      <alignment horizontal="center" vertical="center" wrapText="1"/>
    </xf>
    <xf numFmtId="43" fontId="12" fillId="4" borderId="2" xfId="1" applyNumberFormat="1" applyFont="1" applyFill="1" applyBorder="1" applyAlignment="1">
      <alignment horizontal="center" vertical="center" wrapText="1"/>
    </xf>
    <xf numFmtId="0" fontId="13" fillId="4" borderId="1" xfId="3" applyFont="1" applyFill="1" applyBorder="1" applyAlignment="1">
      <alignment horizontal="center" vertical="center"/>
    </xf>
    <xf numFmtId="0" fontId="13" fillId="4" borderId="3" xfId="3" applyFont="1" applyFill="1" applyBorder="1" applyAlignment="1">
      <alignment horizontal="center" vertical="center"/>
    </xf>
    <xf numFmtId="43" fontId="13" fillId="4" borderId="4" xfId="1" applyFont="1" applyFill="1" applyBorder="1" applyAlignment="1">
      <alignment horizontal="center" vertical="center"/>
    </xf>
    <xf numFmtId="43" fontId="13" fillId="4" borderId="3" xfId="1" applyNumberFormat="1" applyFont="1" applyFill="1" applyBorder="1" applyAlignment="1">
      <alignment horizontal="center" vertical="center"/>
    </xf>
    <xf numFmtId="43" fontId="13" fillId="4" borderId="4" xfId="1" applyNumberFormat="1" applyFont="1" applyFill="1" applyBorder="1" applyAlignment="1">
      <alignment horizontal="center" vertical="center"/>
    </xf>
    <xf numFmtId="0" fontId="13" fillId="2" borderId="0" xfId="2" applyFont="1" applyFill="1" applyBorder="1" applyAlignment="1">
      <alignment horizontal="center" vertical="center" wrapText="1"/>
    </xf>
  </cellXfs>
  <cellStyles count="23">
    <cellStyle name="Comma" xfId="1" builtinId="3"/>
    <cellStyle name="Comma 10" xfId="11"/>
    <cellStyle name="Comma 14" xfId="13"/>
    <cellStyle name="Comma 2" xfId="16"/>
    <cellStyle name="Comma 2 5" xfId="21"/>
    <cellStyle name="Comma 3" xfId="7"/>
    <cellStyle name="Comma 4" xfId="8"/>
    <cellStyle name="Comma 6" xfId="15"/>
    <cellStyle name="Comma 7" xfId="9"/>
    <cellStyle name="Comma_20100427-STR-ARC" xfId="4"/>
    <cellStyle name="Excel Built-in Normal" xfId="17"/>
    <cellStyle name="Normal" xfId="0" builtinId="0"/>
    <cellStyle name="Normal 15" xfId="22"/>
    <cellStyle name="Normal 2" xfId="3"/>
    <cellStyle name="Normal 3" xfId="6"/>
    <cellStyle name="Normal 5" xfId="12"/>
    <cellStyle name="Normal 9" xfId="10"/>
    <cellStyle name="เครื่องหมายจุลภาค 2" xfId="20"/>
    <cellStyle name="เครื่องหมายจุลภาค 4" xfId="19"/>
    <cellStyle name="เครื่องหมายจุลภาค_1.4 สุขาภิบาลและดับเพลิง" xfId="14"/>
    <cellStyle name="ปกติ_ARCHITECTURE 2" xfId="2"/>
    <cellStyle name="ปกติ_BOQ Buildings (EE) (6-8-55)" xfId="18"/>
    <cellStyle name="ปกติ_BOQ.Blank Form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846667</xdr:colOff>
      <xdr:row>3</xdr:row>
      <xdr:rowOff>5291</xdr:rowOff>
    </xdr:to>
    <xdr:pic>
      <xdr:nvPicPr>
        <xdr:cNvPr id="3" name="รูปภาพ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46667" cy="9789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26459</xdr:rowOff>
    </xdr:from>
    <xdr:to>
      <xdr:col>1</xdr:col>
      <xdr:colOff>51923</xdr:colOff>
      <xdr:row>3</xdr:row>
      <xdr:rowOff>37042</xdr:rowOff>
    </xdr:to>
    <xdr:pic>
      <xdr:nvPicPr>
        <xdr:cNvPr id="4" name="รูปภาพ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459"/>
          <a:ext cx="813923" cy="936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14289</xdr:rowOff>
    </xdr:from>
    <xdr:to>
      <xdr:col>0</xdr:col>
      <xdr:colOff>823913</xdr:colOff>
      <xdr:row>2</xdr:row>
      <xdr:rowOff>361952</xdr:rowOff>
    </xdr:to>
    <xdr:pic>
      <xdr:nvPicPr>
        <xdr:cNvPr id="2" name="รูปภาพ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289"/>
          <a:ext cx="909638" cy="10906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view="pageBreakPreview" zoomScaleSheetLayoutView="100" workbookViewId="0">
      <selection activeCell="E14" sqref="E14"/>
    </sheetView>
  </sheetViews>
  <sheetFormatPr defaultColWidth="9" defaultRowHeight="21"/>
  <cols>
    <col min="1" max="1" width="12.875" style="1" customWidth="1"/>
    <col min="2" max="2" width="20.75" style="1" customWidth="1"/>
    <col min="3" max="3" width="34" style="1" customWidth="1"/>
    <col min="4" max="4" width="24.375" style="1" customWidth="1"/>
    <col min="5" max="5" width="21.875" style="1" customWidth="1"/>
    <col min="6" max="6" width="9" style="1"/>
    <col min="7" max="7" width="24.75" style="1" customWidth="1"/>
    <col min="8" max="16384" width="9" style="1"/>
  </cols>
  <sheetData>
    <row r="1" spans="1:7" ht="28.5" customHeight="1">
      <c r="E1" s="2" t="s">
        <v>54</v>
      </c>
    </row>
    <row r="2" spans="1:7" ht="24" customHeight="1">
      <c r="A2" s="300" t="s">
        <v>55</v>
      </c>
      <c r="B2" s="300"/>
      <c r="C2" s="300"/>
      <c r="D2" s="300"/>
      <c r="E2" s="300"/>
    </row>
    <row r="3" spans="1:7" s="3" customFormat="1" ht="24" customHeight="1"/>
    <row r="4" spans="1:7" s="7" customFormat="1" ht="24" customHeight="1">
      <c r="A4" s="4" t="s">
        <v>30</v>
      </c>
      <c r="B4" s="5"/>
      <c r="C4" s="301" t="s">
        <v>681</v>
      </c>
      <c r="D4" s="301"/>
      <c r="E4" s="6"/>
    </row>
    <row r="5" spans="1:7" s="7" customFormat="1" ht="24" customHeight="1">
      <c r="A5" s="5" t="s">
        <v>31</v>
      </c>
      <c r="B5" s="5"/>
      <c r="C5" s="301" t="s">
        <v>88</v>
      </c>
      <c r="D5" s="301"/>
      <c r="E5" s="301"/>
    </row>
    <row r="6" spans="1:7" s="7" customFormat="1" ht="24" customHeight="1">
      <c r="A6" s="5" t="s">
        <v>32</v>
      </c>
      <c r="B6" s="5"/>
      <c r="C6" s="301" t="s">
        <v>33</v>
      </c>
      <c r="D6" s="301"/>
      <c r="E6" s="301"/>
    </row>
    <row r="7" spans="1:7" s="7" customFormat="1" ht="24" customHeight="1">
      <c r="A7" s="5" t="s">
        <v>34</v>
      </c>
      <c r="B7" s="5"/>
      <c r="C7" s="301" t="s">
        <v>89</v>
      </c>
      <c r="D7" s="301"/>
      <c r="E7" s="301"/>
    </row>
    <row r="8" spans="1:7" s="7" customFormat="1" ht="24" customHeight="1">
      <c r="A8" s="5" t="s">
        <v>56</v>
      </c>
      <c r="B8" s="5"/>
      <c r="C8" s="301" t="s">
        <v>47</v>
      </c>
      <c r="D8" s="301"/>
      <c r="E8" s="301"/>
    </row>
    <row r="9" spans="1:7" s="7" customFormat="1" ht="24" customHeight="1">
      <c r="A9" s="5" t="s">
        <v>36</v>
      </c>
      <c r="B9" s="5"/>
      <c r="C9" s="302" t="s">
        <v>680</v>
      </c>
      <c r="D9" s="301"/>
      <c r="E9" s="301"/>
    </row>
    <row r="10" spans="1:7" ht="15" customHeight="1"/>
    <row r="11" spans="1:7" s="9" customFormat="1" ht="28.5" customHeight="1">
      <c r="A11" s="8" t="s">
        <v>22</v>
      </c>
      <c r="B11" s="310" t="s">
        <v>1</v>
      </c>
      <c r="C11" s="311"/>
      <c r="D11" s="8" t="s">
        <v>40</v>
      </c>
      <c r="E11" s="8" t="s">
        <v>6</v>
      </c>
    </row>
    <row r="12" spans="1:7" s="9" customFormat="1">
      <c r="A12" s="10">
        <v>1</v>
      </c>
      <c r="B12" s="297" t="s">
        <v>61</v>
      </c>
      <c r="C12" s="298"/>
      <c r="D12" s="11">
        <f>'ปร.5(ก)'!F12</f>
        <v>60805</v>
      </c>
      <c r="E12" s="11"/>
    </row>
    <row r="13" spans="1:7" s="9" customFormat="1" ht="22.5" customHeight="1">
      <c r="A13" s="10">
        <v>2</v>
      </c>
      <c r="B13" s="297" t="s">
        <v>16</v>
      </c>
      <c r="C13" s="298" t="s">
        <v>16</v>
      </c>
      <c r="D13" s="11">
        <f>'ปร.5(ก)'!F13</f>
        <v>1704827.4111339999</v>
      </c>
      <c r="E13" s="10"/>
    </row>
    <row r="14" spans="1:7" s="9" customFormat="1" ht="22.5" customHeight="1">
      <c r="A14" s="10">
        <v>3</v>
      </c>
      <c r="B14" s="297" t="s">
        <v>17</v>
      </c>
      <c r="C14" s="298" t="s">
        <v>17</v>
      </c>
      <c r="D14" s="11">
        <f>'ปร.5(ก)'!F14</f>
        <v>26542031.897399999</v>
      </c>
      <c r="E14" s="10"/>
      <c r="G14" s="55"/>
    </row>
    <row r="15" spans="1:7" s="9" customFormat="1" ht="22.5" customHeight="1">
      <c r="A15" s="10">
        <v>4</v>
      </c>
      <c r="B15" s="297" t="s">
        <v>270</v>
      </c>
      <c r="C15" s="298" t="s">
        <v>17</v>
      </c>
      <c r="D15" s="11">
        <f>'ปร.5(ก)'!F15</f>
        <v>4809578.2120000003</v>
      </c>
      <c r="E15" s="11"/>
      <c r="G15" s="55"/>
    </row>
    <row r="16" spans="1:7" s="9" customFormat="1" ht="22.5" customHeight="1">
      <c r="A16" s="10">
        <v>5</v>
      </c>
      <c r="B16" s="297" t="s">
        <v>41</v>
      </c>
      <c r="C16" s="298" t="s">
        <v>41</v>
      </c>
      <c r="D16" s="11">
        <f>'ปร.5(ก)'!F16</f>
        <v>474100.23329999996</v>
      </c>
      <c r="E16" s="12"/>
    </row>
    <row r="17" spans="1:7" s="9" customFormat="1" ht="22.5" customHeight="1">
      <c r="A17" s="10">
        <v>6</v>
      </c>
      <c r="B17" s="297" t="str">
        <f>'ปร.5(ก)'!B17:C17</f>
        <v>หมวดงานระบบไฟฟ้า</v>
      </c>
      <c r="C17" s="298"/>
      <c r="D17" s="11">
        <f>'ปร.5(ก)'!F17</f>
        <v>8695287.8686149996</v>
      </c>
      <c r="E17" s="11"/>
    </row>
    <row r="18" spans="1:7" s="9" customFormat="1" ht="22.5" customHeight="1">
      <c r="A18" s="10">
        <v>7</v>
      </c>
      <c r="B18" s="297" t="str">
        <f>'ปร.5(ก)'!B18:C18</f>
        <v>หมวดงานระบบปรับอากาศ</v>
      </c>
      <c r="C18" s="298"/>
      <c r="D18" s="11">
        <f>'ปร.5(ก)'!F18</f>
        <v>8218276.1094999993</v>
      </c>
      <c r="E18" s="11"/>
    </row>
    <row r="19" spans="1:7" s="9" customFormat="1">
      <c r="A19" s="10">
        <v>8</v>
      </c>
      <c r="B19" s="297" t="str">
        <f>'ปร.5(ข)'!B14:C14</f>
        <v>หมวดงานเครื่องเสียง</v>
      </c>
      <c r="C19" s="298"/>
      <c r="D19" s="11">
        <f>'ปร.5(ข)'!F14</f>
        <v>6507355.335</v>
      </c>
      <c r="E19" s="11"/>
      <c r="G19" s="55"/>
    </row>
    <row r="20" spans="1:7" s="9" customFormat="1">
      <c r="A20" s="10">
        <v>9</v>
      </c>
      <c r="B20" s="297" t="str">
        <f>'ปร.5(ข)'!B13:C13</f>
        <v>หมวดงานครุภัณฑ์</v>
      </c>
      <c r="C20" s="298"/>
      <c r="D20" s="11">
        <f>'ปร.5(ข)'!F13</f>
        <v>6881672.9000000004</v>
      </c>
      <c r="E20" s="11"/>
    </row>
    <row r="21" spans="1:7" s="9" customFormat="1">
      <c r="A21" s="13"/>
      <c r="B21" s="297"/>
      <c r="C21" s="298"/>
      <c r="D21" s="11"/>
      <c r="E21" s="11"/>
    </row>
    <row r="22" spans="1:7" s="9" customFormat="1">
      <c r="A22" s="303" t="s">
        <v>3</v>
      </c>
      <c r="B22" s="306" t="s">
        <v>57</v>
      </c>
      <c r="C22" s="307"/>
      <c r="D22" s="14">
        <f>SUM(D12:D20)</f>
        <v>63893934.966949001</v>
      </c>
      <c r="E22" s="14"/>
      <c r="G22" s="55"/>
    </row>
    <row r="23" spans="1:7" s="9" customFormat="1">
      <c r="A23" s="304"/>
      <c r="B23" s="306" t="s">
        <v>58</v>
      </c>
      <c r="C23" s="307"/>
      <c r="D23" s="292">
        <v>63800000</v>
      </c>
      <c r="E23" s="15"/>
      <c r="G23" s="48"/>
    </row>
    <row r="24" spans="1:7" s="9" customFormat="1" ht="30.75" customHeight="1">
      <c r="A24" s="304"/>
      <c r="B24" s="16" t="s">
        <v>59</v>
      </c>
      <c r="C24" s="308" t="str">
        <f>BAHTTEXT(D23)</f>
        <v>หกสิบสามล้านแปดแสนบาทถ้วน</v>
      </c>
      <c r="D24" s="308"/>
      <c r="E24" s="309"/>
    </row>
    <row r="25" spans="1:7" s="9" customFormat="1" ht="15.75" customHeight="1">
      <c r="A25" s="305"/>
      <c r="B25" s="17"/>
      <c r="C25" s="18"/>
      <c r="D25" s="18"/>
      <c r="E25" s="19"/>
    </row>
    <row r="26" spans="1:7" customFormat="1">
      <c r="B26" s="40"/>
      <c r="C26" s="40"/>
      <c r="D26" s="40"/>
      <c r="F26" s="1"/>
    </row>
    <row r="27" spans="1:7" customFormat="1">
      <c r="B27" s="40"/>
      <c r="C27" s="40"/>
      <c r="D27" s="40"/>
      <c r="F27" s="1"/>
    </row>
    <row r="28" spans="1:7" customFormat="1">
      <c r="B28" s="40"/>
      <c r="C28" s="40"/>
      <c r="D28" s="53"/>
      <c r="F28" s="1"/>
    </row>
    <row r="29" spans="1:7" customFormat="1">
      <c r="A29" s="37"/>
      <c r="B29" s="299" t="s">
        <v>413</v>
      </c>
      <c r="C29" s="299"/>
      <c r="D29" s="299"/>
      <c r="E29" s="38"/>
      <c r="F29" s="1"/>
      <c r="G29" s="37"/>
    </row>
    <row r="30" spans="1:7" customFormat="1">
      <c r="A30" s="37"/>
      <c r="B30" s="299" t="s">
        <v>419</v>
      </c>
      <c r="C30" s="299"/>
      <c r="D30" s="299"/>
      <c r="E30" s="38"/>
      <c r="F30" s="1"/>
      <c r="G30" s="37"/>
    </row>
    <row r="31" spans="1:7" customFormat="1">
      <c r="A31" s="39"/>
      <c r="B31" s="299" t="s">
        <v>414</v>
      </c>
      <c r="C31" s="299"/>
      <c r="D31" s="299"/>
      <c r="E31" s="38"/>
      <c r="F31" s="1"/>
      <c r="G31" s="39"/>
    </row>
    <row r="32" spans="1:7" customFormat="1">
      <c r="B32" s="40"/>
      <c r="C32" s="40"/>
      <c r="D32" s="40"/>
      <c r="F32" s="1"/>
    </row>
    <row r="33" spans="1:6" customFormat="1">
      <c r="B33" s="40"/>
      <c r="C33" s="40"/>
      <c r="D33" s="40"/>
      <c r="F33" s="1"/>
    </row>
    <row r="34" spans="1:6" customFormat="1">
      <c r="B34" s="40"/>
      <c r="C34" s="40"/>
      <c r="D34" s="40"/>
      <c r="F34" s="1"/>
    </row>
    <row r="35" spans="1:6" customFormat="1">
      <c r="A35" s="37"/>
      <c r="B35" s="299" t="s">
        <v>413</v>
      </c>
      <c r="C35" s="299"/>
      <c r="D35" s="52" t="s">
        <v>413</v>
      </c>
      <c r="E35" s="38"/>
      <c r="F35" s="1"/>
    </row>
    <row r="36" spans="1:6" customFormat="1">
      <c r="A36" s="37"/>
      <c r="B36" s="299" t="s">
        <v>416</v>
      </c>
      <c r="C36" s="299"/>
      <c r="D36" s="52" t="s">
        <v>417</v>
      </c>
      <c r="E36" s="38"/>
      <c r="F36" s="1"/>
    </row>
    <row r="37" spans="1:6" customFormat="1">
      <c r="A37" s="39"/>
      <c r="B37" s="41" t="s">
        <v>672</v>
      </c>
      <c r="C37" s="41"/>
      <c r="D37" s="52" t="s">
        <v>418</v>
      </c>
      <c r="E37" s="38"/>
      <c r="F37" s="1"/>
    </row>
    <row r="38" spans="1:6" customFormat="1">
      <c r="F38" s="1"/>
    </row>
  </sheetData>
  <mergeCells count="27">
    <mergeCell ref="B11:C11"/>
    <mergeCell ref="B13:C13"/>
    <mergeCell ref="B15:C15"/>
    <mergeCell ref="B16:C16"/>
    <mergeCell ref="B17:C17"/>
    <mergeCell ref="B12:C12"/>
    <mergeCell ref="B31:D31"/>
    <mergeCell ref="B35:C35"/>
    <mergeCell ref="B36:C36"/>
    <mergeCell ref="A2:E2"/>
    <mergeCell ref="C6:E6"/>
    <mergeCell ref="C7:E7"/>
    <mergeCell ref="C5:E5"/>
    <mergeCell ref="C8:E8"/>
    <mergeCell ref="C4:D4"/>
    <mergeCell ref="C9:E9"/>
    <mergeCell ref="A22:A25"/>
    <mergeCell ref="B22:C22"/>
    <mergeCell ref="B23:C23"/>
    <mergeCell ref="C24:E24"/>
    <mergeCell ref="B21:C21"/>
    <mergeCell ref="B19:C19"/>
    <mergeCell ref="B18:C18"/>
    <mergeCell ref="B14:C14"/>
    <mergeCell ref="B29:D29"/>
    <mergeCell ref="B30:D30"/>
    <mergeCell ref="B20:C20"/>
  </mergeCells>
  <phoneticPr fontId="11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80" fitToHeight="0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view="pageBreakPreview" zoomScale="90" zoomScaleSheetLayoutView="90" workbookViewId="0">
      <selection activeCell="F21" sqref="F21"/>
    </sheetView>
  </sheetViews>
  <sheetFormatPr defaultColWidth="9" defaultRowHeight="21"/>
  <cols>
    <col min="1" max="1" width="10" style="1" customWidth="1"/>
    <col min="2" max="2" width="14.625" style="1" customWidth="1"/>
    <col min="3" max="3" width="23.375" style="1" customWidth="1"/>
    <col min="4" max="4" width="16.875" style="1" customWidth="1"/>
    <col min="5" max="5" width="14.375" style="1" customWidth="1"/>
    <col min="6" max="6" width="16.125" style="1" customWidth="1"/>
    <col min="7" max="7" width="17" style="1" customWidth="1"/>
    <col min="8" max="8" width="8" style="1" customWidth="1"/>
    <col min="9" max="16384" width="9" style="1"/>
  </cols>
  <sheetData>
    <row r="1" spans="1:11" ht="26.25" customHeight="1">
      <c r="G1" s="42" t="s">
        <v>29</v>
      </c>
    </row>
    <row r="2" spans="1:11" ht="20.25" customHeight="1">
      <c r="H2" s="21"/>
      <c r="I2" s="21"/>
      <c r="J2" s="21"/>
      <c r="K2" s="21"/>
    </row>
    <row r="3" spans="1:11" s="3" customFormat="1" ht="26.25" customHeight="1">
      <c r="A3" s="300" t="s">
        <v>0</v>
      </c>
      <c r="B3" s="300"/>
      <c r="C3" s="300"/>
      <c r="D3" s="300"/>
      <c r="E3" s="300"/>
      <c r="F3" s="300"/>
      <c r="G3" s="300"/>
    </row>
    <row r="4" spans="1:11" s="7" customFormat="1" ht="24" customHeight="1">
      <c r="A4" s="4" t="s">
        <v>30</v>
      </c>
      <c r="B4" s="5"/>
      <c r="C4" s="301" t="str">
        <f>ปร.6!C4</f>
        <v>โครงการปรับปรุงอาคาร 19 สำนักงานอธิการบดี</v>
      </c>
      <c r="D4" s="301"/>
      <c r="E4" s="301"/>
      <c r="F4" s="301"/>
      <c r="G4" s="301"/>
    </row>
    <row r="5" spans="1:11" s="7" customFormat="1" ht="24" customHeight="1">
      <c r="A5" s="5" t="s">
        <v>31</v>
      </c>
      <c r="B5" s="5"/>
      <c r="C5" s="301" t="str">
        <f>ปร.6!C5</f>
        <v>744 ถ.สุรนารายณ์ ต.ในเมือง อ.เมือง จ.นครราชสีมา</v>
      </c>
      <c r="D5" s="301"/>
      <c r="E5" s="301"/>
      <c r="F5" s="301"/>
      <c r="G5" s="301"/>
    </row>
    <row r="6" spans="1:11" s="7" customFormat="1" ht="24" customHeight="1">
      <c r="A6" s="5" t="s">
        <v>32</v>
      </c>
      <c r="B6" s="5"/>
      <c r="C6" s="301" t="s">
        <v>33</v>
      </c>
      <c r="D6" s="301"/>
      <c r="E6" s="301"/>
    </row>
    <row r="7" spans="1:11" s="7" customFormat="1" ht="24" customHeight="1">
      <c r="A7" s="5" t="s">
        <v>34</v>
      </c>
      <c r="B7" s="5"/>
      <c r="C7" s="301" t="str">
        <f>ปร.6!C7</f>
        <v>มหาวิทยาลัยเทคโนโลยีราชมงคลอีสาน</v>
      </c>
      <c r="D7" s="301"/>
      <c r="E7" s="301"/>
    </row>
    <row r="8" spans="1:11" s="7" customFormat="1" ht="24" customHeight="1">
      <c r="A8" s="5" t="s">
        <v>35</v>
      </c>
      <c r="B8" s="5"/>
      <c r="C8" s="301" t="s">
        <v>47</v>
      </c>
      <c r="D8" s="301"/>
      <c r="E8" s="301"/>
      <c r="F8" s="301"/>
      <c r="G8" s="301"/>
    </row>
    <row r="9" spans="1:11" s="7" customFormat="1" ht="24" customHeight="1">
      <c r="A9" s="5" t="s">
        <v>36</v>
      </c>
      <c r="B9" s="5"/>
      <c r="C9" s="301" t="str">
        <f>ปร.6!C9</f>
        <v>12 มีนาคม 2562</v>
      </c>
      <c r="D9" s="301"/>
      <c r="E9" s="301"/>
      <c r="F9" s="301"/>
      <c r="G9" s="301"/>
    </row>
    <row r="10" spans="1:11" ht="17.25" customHeight="1">
      <c r="G10" s="20" t="s">
        <v>37</v>
      </c>
    </row>
    <row r="11" spans="1:11" s="9" customFormat="1" ht="22.5" customHeight="1">
      <c r="A11" s="8" t="s">
        <v>22</v>
      </c>
      <c r="B11" s="310" t="s">
        <v>1</v>
      </c>
      <c r="C11" s="311"/>
      <c r="D11" s="8" t="s">
        <v>38</v>
      </c>
      <c r="E11" s="8" t="s">
        <v>39</v>
      </c>
      <c r="F11" s="8" t="s">
        <v>40</v>
      </c>
      <c r="G11" s="8" t="s">
        <v>6</v>
      </c>
    </row>
    <row r="12" spans="1:11" s="9" customFormat="1" ht="22.5" customHeight="1">
      <c r="A12" s="10">
        <v>1</v>
      </c>
      <c r="B12" s="297" t="s">
        <v>61</v>
      </c>
      <c r="C12" s="298"/>
      <c r="D12" s="11">
        <f>ปร4!I13</f>
        <v>50000</v>
      </c>
      <c r="E12" s="288">
        <v>1.2161</v>
      </c>
      <c r="F12" s="11">
        <f t="shared" ref="F12:F18" si="0">E12*D12</f>
        <v>60805</v>
      </c>
      <c r="G12" s="11"/>
    </row>
    <row r="13" spans="1:11" s="9" customFormat="1" ht="22.5" customHeight="1">
      <c r="A13" s="10">
        <v>2</v>
      </c>
      <c r="B13" s="297" t="s">
        <v>16</v>
      </c>
      <c r="C13" s="298" t="s">
        <v>16</v>
      </c>
      <c r="D13" s="11">
        <f>ปร4!I36</f>
        <v>1401880.94</v>
      </c>
      <c r="E13" s="288">
        <v>1.2161</v>
      </c>
      <c r="F13" s="11">
        <f t="shared" si="0"/>
        <v>1704827.4111339999</v>
      </c>
      <c r="G13" s="10"/>
    </row>
    <row r="14" spans="1:11" s="9" customFormat="1" ht="22.5" customHeight="1">
      <c r="A14" s="10">
        <v>3</v>
      </c>
      <c r="B14" s="297" t="s">
        <v>17</v>
      </c>
      <c r="C14" s="298" t="s">
        <v>17</v>
      </c>
      <c r="D14" s="11">
        <f>ปร4!I123</f>
        <v>21825534</v>
      </c>
      <c r="E14" s="288">
        <v>1.2161</v>
      </c>
      <c r="F14" s="11">
        <f t="shared" si="0"/>
        <v>26542031.897399999</v>
      </c>
      <c r="G14" s="10"/>
    </row>
    <row r="15" spans="1:11" s="9" customFormat="1" ht="22.5" customHeight="1">
      <c r="A15" s="10">
        <v>4</v>
      </c>
      <c r="B15" s="297" t="s">
        <v>270</v>
      </c>
      <c r="C15" s="298" t="s">
        <v>17</v>
      </c>
      <c r="D15" s="11">
        <f>ปร4!I225</f>
        <v>3954920</v>
      </c>
      <c r="E15" s="288">
        <v>1.2161</v>
      </c>
      <c r="F15" s="11">
        <f t="shared" si="0"/>
        <v>4809578.2120000003</v>
      </c>
      <c r="G15" s="10"/>
    </row>
    <row r="16" spans="1:11" s="9" customFormat="1" ht="22.5" customHeight="1">
      <c r="A16" s="10">
        <v>5</v>
      </c>
      <c r="B16" s="297" t="s">
        <v>41</v>
      </c>
      <c r="C16" s="298" t="s">
        <v>41</v>
      </c>
      <c r="D16" s="11">
        <f>ปร4!I281</f>
        <v>389853</v>
      </c>
      <c r="E16" s="288">
        <v>1.2161</v>
      </c>
      <c r="F16" s="11">
        <f t="shared" si="0"/>
        <v>474100.23329999996</v>
      </c>
      <c r="G16" s="10"/>
    </row>
    <row r="17" spans="1:7" s="9" customFormat="1" ht="22.5" customHeight="1">
      <c r="A17" s="10">
        <v>6</v>
      </c>
      <c r="B17" s="297" t="s">
        <v>73</v>
      </c>
      <c r="C17" s="298" t="s">
        <v>41</v>
      </c>
      <c r="D17" s="11">
        <f>ปร4!I364</f>
        <v>7150142.1500000004</v>
      </c>
      <c r="E17" s="288">
        <v>1.2161</v>
      </c>
      <c r="F17" s="11">
        <f t="shared" si="0"/>
        <v>8695287.8686149996</v>
      </c>
      <c r="G17" s="10"/>
    </row>
    <row r="18" spans="1:7" s="9" customFormat="1" ht="22.5" customHeight="1">
      <c r="A18" s="10">
        <v>7</v>
      </c>
      <c r="B18" s="297" t="s">
        <v>170</v>
      </c>
      <c r="C18" s="298" t="s">
        <v>41</v>
      </c>
      <c r="D18" s="11">
        <f>ปร4!I439</f>
        <v>6757895</v>
      </c>
      <c r="E18" s="288">
        <v>1.2161</v>
      </c>
      <c r="F18" s="11">
        <f t="shared" si="0"/>
        <v>8218276.1094999993</v>
      </c>
      <c r="G18" s="10"/>
    </row>
    <row r="19" spans="1:7">
      <c r="A19" s="10"/>
      <c r="B19" s="297"/>
      <c r="C19" s="298"/>
      <c r="D19" s="11"/>
      <c r="E19" s="288"/>
      <c r="F19" s="11"/>
      <c r="G19" s="10"/>
    </row>
    <row r="20" spans="1:7" s="9" customFormat="1" ht="22.5" customHeight="1">
      <c r="A20" s="26"/>
      <c r="B20" s="312" t="s">
        <v>42</v>
      </c>
      <c r="C20" s="313"/>
      <c r="D20" s="289">
        <f>SUM(D12:D18)</f>
        <v>41530225.090000004</v>
      </c>
      <c r="E20" s="289"/>
      <c r="F20" s="289">
        <f>SUM(F12:F18)</f>
        <v>50504906.731949002</v>
      </c>
      <c r="G20" s="10"/>
    </row>
    <row r="22" spans="1:7" s="9" customFormat="1" ht="22.5" customHeight="1">
      <c r="A22" s="26"/>
      <c r="B22" s="312" t="s">
        <v>43</v>
      </c>
      <c r="C22" s="313"/>
      <c r="D22" s="11"/>
      <c r="E22" s="11"/>
      <c r="F22" s="11"/>
      <c r="G22" s="11"/>
    </row>
    <row r="23" spans="1:7" s="9" customFormat="1" ht="22.5" customHeight="1">
      <c r="A23" s="26"/>
      <c r="B23" s="57" t="s">
        <v>44</v>
      </c>
      <c r="C23" s="58"/>
      <c r="D23" s="11"/>
      <c r="E23" s="11"/>
      <c r="F23" s="11"/>
      <c r="G23" s="11"/>
    </row>
    <row r="24" spans="1:7" s="9" customFormat="1" ht="22.5" customHeight="1">
      <c r="A24" s="26"/>
      <c r="B24" s="57" t="s">
        <v>412</v>
      </c>
      <c r="C24" s="58"/>
      <c r="D24" s="11"/>
      <c r="E24" s="11"/>
      <c r="F24" s="11"/>
      <c r="G24" s="11"/>
    </row>
    <row r="25" spans="1:7" s="9" customFormat="1" ht="22.5" customHeight="1">
      <c r="A25" s="10"/>
      <c r="B25" s="57" t="s">
        <v>45</v>
      </c>
      <c r="C25" s="58"/>
      <c r="D25" s="11"/>
      <c r="E25" s="11"/>
      <c r="F25" s="11"/>
      <c r="G25" s="11"/>
    </row>
    <row r="26" spans="1:7" s="9" customFormat="1" ht="22.5" customHeight="1" thickBot="1">
      <c r="A26" s="27"/>
      <c r="B26" s="60" t="s">
        <v>46</v>
      </c>
      <c r="C26" s="61"/>
      <c r="D26" s="28"/>
      <c r="E26" s="28"/>
      <c r="F26" s="28"/>
      <c r="G26" s="28"/>
    </row>
    <row r="27" spans="1:7" ht="22.5" customHeight="1" thickTop="1" thickBot="1">
      <c r="E27" s="2" t="s">
        <v>2</v>
      </c>
      <c r="F27" s="290">
        <f>F20</f>
        <v>50504906.731949002</v>
      </c>
    </row>
    <row r="28" spans="1:7" s="39" customFormat="1" ht="21.75" thickTop="1">
      <c r="B28" s="43"/>
      <c r="C28" s="43"/>
      <c r="D28" s="43"/>
      <c r="F28" s="1"/>
    </row>
    <row r="29" spans="1:7" s="39" customFormat="1">
      <c r="B29" s="43"/>
      <c r="C29" s="43"/>
      <c r="D29" s="43"/>
      <c r="F29" s="1"/>
    </row>
    <row r="30" spans="1:7" s="39" customFormat="1">
      <c r="B30" s="43"/>
      <c r="C30" s="43"/>
      <c r="D30" s="43"/>
      <c r="F30" s="1"/>
    </row>
    <row r="31" spans="1:7" s="39" customFormat="1">
      <c r="B31" s="43"/>
      <c r="C31" s="43"/>
      <c r="D31" s="43"/>
      <c r="F31" s="1"/>
    </row>
    <row r="32" spans="1:7" customFormat="1">
      <c r="A32" s="299" t="s">
        <v>413</v>
      </c>
      <c r="B32" s="299"/>
      <c r="C32" s="299"/>
      <c r="D32" s="299"/>
      <c r="E32" s="299"/>
      <c r="F32" s="299"/>
      <c r="G32" s="299"/>
    </row>
    <row r="33" spans="1:7" customFormat="1">
      <c r="A33" s="299" t="s">
        <v>419</v>
      </c>
      <c r="B33" s="299"/>
      <c r="C33" s="299"/>
      <c r="D33" s="299"/>
      <c r="E33" s="299"/>
      <c r="F33" s="299"/>
      <c r="G33" s="299"/>
    </row>
    <row r="34" spans="1:7" customFormat="1">
      <c r="A34" s="299" t="s">
        <v>414</v>
      </c>
      <c r="B34" s="299"/>
      <c r="C34" s="299"/>
      <c r="D34" s="299"/>
      <c r="E34" s="299"/>
      <c r="F34" s="299"/>
      <c r="G34" s="299"/>
    </row>
    <row r="35" spans="1:7" customFormat="1">
      <c r="B35" s="40"/>
      <c r="C35" s="40"/>
      <c r="D35" s="40"/>
      <c r="F35" s="1"/>
    </row>
    <row r="36" spans="1:7" customFormat="1">
      <c r="B36" s="40"/>
      <c r="C36" s="40"/>
      <c r="D36" s="40"/>
      <c r="F36" s="1"/>
    </row>
    <row r="37" spans="1:7" customFormat="1">
      <c r="B37" s="40"/>
      <c r="C37" s="40"/>
      <c r="D37" s="40"/>
      <c r="F37" s="1"/>
    </row>
    <row r="38" spans="1:7" customFormat="1">
      <c r="A38" s="37"/>
      <c r="B38" s="299" t="s">
        <v>413</v>
      </c>
      <c r="C38" s="299"/>
      <c r="D38" s="1"/>
      <c r="E38" s="52" t="s">
        <v>413</v>
      </c>
      <c r="F38" s="1"/>
    </row>
    <row r="39" spans="1:7" customFormat="1">
      <c r="A39" s="37"/>
      <c r="B39" s="299" t="s">
        <v>416</v>
      </c>
      <c r="C39" s="299"/>
      <c r="D39" s="1"/>
      <c r="E39" s="52" t="s">
        <v>417</v>
      </c>
      <c r="F39" s="1"/>
    </row>
    <row r="40" spans="1:7" customFormat="1">
      <c r="A40" s="39"/>
      <c r="B40" s="299" t="s">
        <v>415</v>
      </c>
      <c r="C40" s="299"/>
      <c r="D40" s="1"/>
      <c r="E40" s="52" t="s">
        <v>418</v>
      </c>
      <c r="F40" s="1"/>
    </row>
    <row r="41" spans="1:7" s="39" customFormat="1">
      <c r="B41" s="43"/>
      <c r="C41" s="43"/>
      <c r="D41" s="43"/>
      <c r="F41" s="1"/>
    </row>
    <row r="42" spans="1:7" ht="22.5" customHeight="1"/>
    <row r="43" spans="1:7" ht="28.5" customHeight="1"/>
    <row r="44" spans="1:7" ht="28.5" customHeight="1"/>
  </sheetData>
  <mergeCells count="24">
    <mergeCell ref="B16:C16"/>
    <mergeCell ref="B18:C18"/>
    <mergeCell ref="B20:C20"/>
    <mergeCell ref="B22:C22"/>
    <mergeCell ref="B19:C19"/>
    <mergeCell ref="B17:C17"/>
    <mergeCell ref="A3:G3"/>
    <mergeCell ref="C4:G4"/>
    <mergeCell ref="C5:G5"/>
    <mergeCell ref="C6:E6"/>
    <mergeCell ref="C7:E7"/>
    <mergeCell ref="C8:G8"/>
    <mergeCell ref="C9:G9"/>
    <mergeCell ref="B11:C11"/>
    <mergeCell ref="B13:C13"/>
    <mergeCell ref="B15:C15"/>
    <mergeCell ref="B12:C12"/>
    <mergeCell ref="B14:C14"/>
    <mergeCell ref="B40:C40"/>
    <mergeCell ref="A32:G32"/>
    <mergeCell ref="A33:G33"/>
    <mergeCell ref="A34:G34"/>
    <mergeCell ref="B38:C38"/>
    <mergeCell ref="B39:C39"/>
  </mergeCells>
  <phoneticPr fontId="11" type="noConversion"/>
  <printOptions horizontalCentered="1"/>
  <pageMargins left="0.31496062992125984" right="0.31496062992125984" top="0.35433070866141736" bottom="0.35433070866141736" header="0.31496062992125984" footer="0.31496062992125984"/>
  <pageSetup paperSize="9" scale="81" orientation="portrait" r:id="rId1"/>
  <rowBreaks count="1" manualBreakCount="1">
    <brk id="42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view="pageBreakPreview" zoomScaleSheetLayoutView="100" workbookViewId="0">
      <selection activeCell="F25" sqref="F25"/>
    </sheetView>
  </sheetViews>
  <sheetFormatPr defaultColWidth="9" defaultRowHeight="21"/>
  <cols>
    <col min="1" max="1" width="12.375" style="1" customWidth="1"/>
    <col min="2" max="2" width="11.375" style="1" customWidth="1"/>
    <col min="3" max="3" width="19" style="1" customWidth="1"/>
    <col min="4" max="4" width="19.625" style="1" customWidth="1"/>
    <col min="5" max="5" width="11.625" style="1" customWidth="1"/>
    <col min="6" max="6" width="18.375" style="1" customWidth="1"/>
    <col min="7" max="7" width="17" style="1" customWidth="1"/>
    <col min="8" max="8" width="8" style="1" customWidth="1"/>
    <col min="9" max="16384" width="9" style="1"/>
  </cols>
  <sheetData>
    <row r="1" spans="1:11" ht="29.25" customHeight="1">
      <c r="G1" s="20" t="s">
        <v>48</v>
      </c>
    </row>
    <row r="2" spans="1:11" ht="29.25" customHeight="1">
      <c r="H2" s="21"/>
      <c r="I2" s="21"/>
      <c r="J2" s="21"/>
      <c r="K2" s="21"/>
    </row>
    <row r="3" spans="1:11" s="3" customFormat="1" ht="29.25" customHeight="1">
      <c r="A3" s="320" t="s">
        <v>49</v>
      </c>
      <c r="B3" s="320"/>
      <c r="C3" s="320"/>
      <c r="D3" s="320"/>
      <c r="E3" s="320"/>
      <c r="F3" s="320"/>
      <c r="G3" s="320"/>
    </row>
    <row r="4" spans="1:11" s="3" customFormat="1" ht="21.75" customHeight="1">
      <c r="A4" s="22" t="s">
        <v>50</v>
      </c>
      <c r="B4" s="23"/>
      <c r="C4" s="22" t="s">
        <v>51</v>
      </c>
      <c r="D4" s="23"/>
      <c r="E4" s="23"/>
      <c r="F4" s="23"/>
      <c r="G4" s="23"/>
    </row>
    <row r="5" spans="1:11" s="7" customFormat="1" ht="26.25" customHeight="1">
      <c r="A5" s="22" t="s">
        <v>30</v>
      </c>
      <c r="B5" s="5"/>
      <c r="C5" s="301" t="str">
        <f>ปร.6!C4</f>
        <v>โครงการปรับปรุงอาคาร 19 สำนักงานอธิการบดี</v>
      </c>
      <c r="D5" s="301"/>
      <c r="E5" s="301"/>
      <c r="F5" s="301"/>
      <c r="G5" s="301"/>
      <c r="H5" s="24"/>
      <c r="I5" s="24"/>
    </row>
    <row r="6" spans="1:11" s="7" customFormat="1" ht="21.75" customHeight="1">
      <c r="A6" s="5" t="s">
        <v>31</v>
      </c>
      <c r="B6" s="5"/>
      <c r="C6" s="301" t="str">
        <f>ปร.6!C5</f>
        <v>744 ถ.สุรนารายณ์ ต.ในเมือง อ.เมือง จ.นครราชสีมา</v>
      </c>
      <c r="D6" s="301"/>
      <c r="E6" s="301"/>
      <c r="F6" s="301"/>
      <c r="G6" s="301"/>
    </row>
    <row r="7" spans="1:11" s="7" customFormat="1" ht="21.75" customHeight="1">
      <c r="A7" s="5" t="s">
        <v>32</v>
      </c>
      <c r="B7" s="5"/>
      <c r="C7" s="301" t="s">
        <v>33</v>
      </c>
      <c r="D7" s="301"/>
      <c r="E7" s="301"/>
      <c r="F7" s="301"/>
      <c r="G7" s="301"/>
    </row>
    <row r="8" spans="1:11" s="7" customFormat="1" ht="21.75" customHeight="1">
      <c r="A8" s="5" t="s">
        <v>34</v>
      </c>
      <c r="B8" s="5"/>
      <c r="C8" s="301" t="str">
        <f>ปร.6!C7</f>
        <v>มหาวิทยาลัยเทคโนโลยีราชมงคลอีสาน</v>
      </c>
      <c r="D8" s="301"/>
      <c r="E8" s="301"/>
      <c r="F8" s="301"/>
      <c r="G8" s="301"/>
    </row>
    <row r="9" spans="1:11" s="7" customFormat="1" ht="21.75" customHeight="1">
      <c r="A9" s="5" t="s">
        <v>35</v>
      </c>
      <c r="B9" s="5"/>
      <c r="C9" s="301" t="s">
        <v>52</v>
      </c>
      <c r="D9" s="301"/>
      <c r="E9" s="301"/>
      <c r="F9" s="301"/>
      <c r="G9" s="301"/>
    </row>
    <row r="10" spans="1:11" s="7" customFormat="1" ht="21.75" customHeight="1">
      <c r="A10" s="5" t="s">
        <v>36</v>
      </c>
      <c r="B10" s="5"/>
      <c r="C10" s="301" t="str">
        <f>ปร.6!C9</f>
        <v>12 มีนาคม 2562</v>
      </c>
      <c r="D10" s="301"/>
      <c r="E10" s="301"/>
      <c r="F10" s="301"/>
      <c r="G10" s="301"/>
    </row>
    <row r="11" spans="1:11" ht="21.75" customHeight="1">
      <c r="G11" s="20" t="s">
        <v>37</v>
      </c>
    </row>
    <row r="12" spans="1:11" s="9" customFormat="1" ht="22.5" customHeight="1">
      <c r="A12" s="8" t="s">
        <v>22</v>
      </c>
      <c r="B12" s="310" t="s">
        <v>1</v>
      </c>
      <c r="C12" s="311"/>
      <c r="D12" s="8" t="s">
        <v>53</v>
      </c>
      <c r="E12" s="8" t="s">
        <v>19</v>
      </c>
      <c r="F12" s="8" t="s">
        <v>40</v>
      </c>
      <c r="G12" s="8" t="s">
        <v>6</v>
      </c>
    </row>
    <row r="13" spans="1:11" s="9" customFormat="1" ht="22.5" customHeight="1">
      <c r="A13" s="291">
        <v>1</v>
      </c>
      <c r="B13" s="297" t="s">
        <v>18</v>
      </c>
      <c r="C13" s="298"/>
      <c r="D13" s="11">
        <f>ปร4!I583</f>
        <v>6431470</v>
      </c>
      <c r="E13" s="11">
        <v>1.07</v>
      </c>
      <c r="F13" s="11">
        <f>D13*E13</f>
        <v>6881672.9000000004</v>
      </c>
      <c r="G13" s="10"/>
    </row>
    <row r="14" spans="1:11" s="9" customFormat="1" ht="22.5" customHeight="1">
      <c r="A14" s="10">
        <v>2</v>
      </c>
      <c r="B14" s="297" t="s">
        <v>212</v>
      </c>
      <c r="C14" s="298"/>
      <c r="D14" s="11">
        <f>ปร4!I530</f>
        <v>6081640.5</v>
      </c>
      <c r="E14" s="11">
        <v>1.07</v>
      </c>
      <c r="F14" s="11">
        <f>D14*E14</f>
        <v>6507355.335</v>
      </c>
      <c r="G14" s="10"/>
    </row>
    <row r="15" spans="1:11" s="9" customFormat="1" ht="22.5" customHeight="1">
      <c r="A15" s="25"/>
      <c r="B15" s="297"/>
      <c r="C15" s="298"/>
      <c r="D15" s="11"/>
      <c r="E15" s="11"/>
      <c r="F15" s="11"/>
      <c r="G15" s="10"/>
    </row>
    <row r="16" spans="1:11" s="9" customFormat="1" ht="22.5" customHeight="1">
      <c r="A16" s="25"/>
      <c r="B16" s="297"/>
      <c r="C16" s="298"/>
      <c r="D16" s="11"/>
      <c r="E16" s="11"/>
      <c r="F16" s="11"/>
      <c r="G16" s="10"/>
    </row>
    <row r="17" spans="1:7" s="9" customFormat="1">
      <c r="A17" s="25"/>
      <c r="B17" s="297"/>
      <c r="C17" s="298"/>
      <c r="D17" s="11"/>
      <c r="E17" s="11"/>
      <c r="F17" s="11"/>
      <c r="G17" s="10"/>
    </row>
    <row r="18" spans="1:7" s="9" customFormat="1">
      <c r="A18" s="26"/>
      <c r="B18" s="297"/>
      <c r="C18" s="298"/>
      <c r="D18" s="11"/>
      <c r="E18" s="11"/>
      <c r="F18" s="11"/>
      <c r="G18" s="10"/>
    </row>
    <row r="19" spans="1:7" s="9" customFormat="1">
      <c r="A19" s="26"/>
      <c r="B19" s="297"/>
      <c r="C19" s="298"/>
      <c r="D19" s="11"/>
      <c r="E19" s="11"/>
      <c r="F19" s="11"/>
      <c r="G19" s="11"/>
    </row>
    <row r="20" spans="1:7" s="9" customFormat="1">
      <c r="A20" s="26"/>
      <c r="B20" s="318"/>
      <c r="C20" s="319"/>
      <c r="D20" s="11"/>
      <c r="E20" s="11"/>
      <c r="F20" s="11"/>
      <c r="G20" s="11"/>
    </row>
    <row r="21" spans="1:7" s="9" customFormat="1">
      <c r="A21" s="26"/>
      <c r="B21" s="297"/>
      <c r="C21" s="298"/>
      <c r="D21" s="11"/>
      <c r="E21" s="11"/>
      <c r="F21" s="11"/>
      <c r="G21" s="11"/>
    </row>
    <row r="22" spans="1:7" s="9" customFormat="1">
      <c r="A22" s="26"/>
      <c r="B22" s="297"/>
      <c r="C22" s="298"/>
      <c r="D22" s="11"/>
      <c r="E22" s="11"/>
      <c r="F22" s="11"/>
      <c r="G22" s="11"/>
    </row>
    <row r="23" spans="1:7" s="9" customFormat="1">
      <c r="A23" s="10"/>
      <c r="B23" s="297"/>
      <c r="C23" s="298"/>
      <c r="D23" s="11"/>
      <c r="E23" s="11"/>
      <c r="F23" s="11"/>
      <c r="G23" s="11"/>
    </row>
    <row r="24" spans="1:7" s="9" customFormat="1" ht="21.75" thickBot="1">
      <c r="A24" s="27"/>
      <c r="B24" s="314"/>
      <c r="C24" s="315"/>
      <c r="D24" s="28"/>
      <c r="E24" s="28"/>
      <c r="F24" s="28"/>
      <c r="G24" s="28"/>
    </row>
    <row r="25" spans="1:7" ht="22.5" thickTop="1" thickBot="1">
      <c r="D25" s="316" t="s">
        <v>2</v>
      </c>
      <c r="E25" s="317"/>
      <c r="F25" s="29">
        <f>F13+F14</f>
        <v>13389028.234999999</v>
      </c>
    </row>
    <row r="26" spans="1:7" customFormat="1" ht="21.75" thickTop="1">
      <c r="B26" s="40"/>
      <c r="C26" s="40"/>
      <c r="D26" s="40"/>
      <c r="F26" s="1"/>
    </row>
    <row r="27" spans="1:7" customFormat="1">
      <c r="B27" s="40"/>
      <c r="C27" s="40"/>
      <c r="D27" s="40"/>
      <c r="F27" s="1"/>
    </row>
    <row r="28" spans="1:7" customFormat="1">
      <c r="B28" s="40"/>
      <c r="C28" s="40"/>
      <c r="D28" s="40"/>
      <c r="F28" s="1"/>
    </row>
    <row r="29" spans="1:7" customFormat="1">
      <c r="B29" s="40"/>
      <c r="C29" s="40"/>
      <c r="D29" s="40"/>
      <c r="F29" s="1"/>
    </row>
    <row r="30" spans="1:7" customFormat="1">
      <c r="A30" s="299" t="s">
        <v>413</v>
      </c>
      <c r="B30" s="299"/>
      <c r="C30" s="299"/>
      <c r="D30" s="299"/>
      <c r="E30" s="299"/>
      <c r="F30" s="299"/>
      <c r="G30" s="299"/>
    </row>
    <row r="31" spans="1:7" customFormat="1">
      <c r="A31" s="299" t="s">
        <v>419</v>
      </c>
      <c r="B31" s="299"/>
      <c r="C31" s="299"/>
      <c r="D31" s="299"/>
      <c r="E31" s="299"/>
      <c r="F31" s="299"/>
      <c r="G31" s="299"/>
    </row>
    <row r="32" spans="1:7" customFormat="1">
      <c r="A32" s="299" t="s">
        <v>414</v>
      </c>
      <c r="B32" s="299"/>
      <c r="C32" s="299"/>
      <c r="D32" s="299"/>
      <c r="E32" s="299"/>
      <c r="F32" s="299"/>
      <c r="G32" s="299"/>
    </row>
    <row r="33" spans="1:6" customFormat="1">
      <c r="B33" s="40"/>
      <c r="C33" s="40"/>
      <c r="D33" s="40"/>
      <c r="F33" s="1"/>
    </row>
    <row r="34" spans="1:6" customFormat="1">
      <c r="B34" s="40"/>
      <c r="C34" s="40"/>
      <c r="D34" s="40"/>
      <c r="F34" s="1"/>
    </row>
    <row r="35" spans="1:6" customFormat="1">
      <c r="B35" s="40"/>
      <c r="C35" s="40"/>
      <c r="D35" s="40"/>
      <c r="F35" s="1"/>
    </row>
    <row r="36" spans="1:6" customFormat="1">
      <c r="A36" s="37"/>
      <c r="B36" s="299" t="s">
        <v>413</v>
      </c>
      <c r="C36" s="299"/>
      <c r="D36" s="1"/>
      <c r="E36" s="52" t="s">
        <v>413</v>
      </c>
      <c r="F36" s="1"/>
    </row>
    <row r="37" spans="1:6" customFormat="1">
      <c r="A37" s="37"/>
      <c r="B37" s="299" t="s">
        <v>416</v>
      </c>
      <c r="C37" s="299"/>
      <c r="D37" s="1"/>
      <c r="E37" s="52" t="s">
        <v>417</v>
      </c>
      <c r="F37" s="1"/>
    </row>
    <row r="38" spans="1:6" customFormat="1">
      <c r="A38" s="39"/>
      <c r="B38" s="299" t="s">
        <v>415</v>
      </c>
      <c r="C38" s="299"/>
      <c r="D38" s="299" t="s">
        <v>418</v>
      </c>
      <c r="E38" s="299"/>
      <c r="F38" s="299"/>
    </row>
  </sheetData>
  <mergeCells count="28">
    <mergeCell ref="B16:C16"/>
    <mergeCell ref="A3:G3"/>
    <mergeCell ref="C5:G5"/>
    <mergeCell ref="C6:G6"/>
    <mergeCell ref="C7:G7"/>
    <mergeCell ref="C8:G8"/>
    <mergeCell ref="C9:G9"/>
    <mergeCell ref="C10:G10"/>
    <mergeCell ref="B12:C12"/>
    <mergeCell ref="B13:C13"/>
    <mergeCell ref="B14:C14"/>
    <mergeCell ref="B15:C15"/>
    <mergeCell ref="B23:C23"/>
    <mergeCell ref="B24:C24"/>
    <mergeCell ref="D25:E25"/>
    <mergeCell ref="B17:C17"/>
    <mergeCell ref="B18:C18"/>
    <mergeCell ref="B19:C19"/>
    <mergeCell ref="B20:C20"/>
    <mergeCell ref="B21:C21"/>
    <mergeCell ref="B22:C22"/>
    <mergeCell ref="B38:C38"/>
    <mergeCell ref="D38:F38"/>
    <mergeCell ref="A30:G30"/>
    <mergeCell ref="A31:G31"/>
    <mergeCell ref="A32:G32"/>
    <mergeCell ref="B36:C36"/>
    <mergeCell ref="B37:C37"/>
  </mergeCells>
  <phoneticPr fontId="11" type="noConversion"/>
  <printOptions horizontalCentered="1"/>
  <pageMargins left="0.31496062992125984" right="0.31496062992125984" top="0.35433070866141736" bottom="0.35433070866141736" header="0.31496062992125984" footer="0.31496062992125984"/>
  <pageSetup paperSize="9" scale="83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83"/>
  <sheetViews>
    <sheetView view="pageBreakPreview" topLeftCell="A559" zoomScale="90" zoomScaleNormal="70" zoomScaleSheetLayoutView="90" zoomScalePageLayoutView="40" workbookViewId="0">
      <selection activeCell="G558" sqref="G558:H569"/>
    </sheetView>
  </sheetViews>
  <sheetFormatPr defaultColWidth="8.875" defaultRowHeight="21"/>
  <cols>
    <col min="1" max="1" width="7.375" style="35" customWidth="1"/>
    <col min="2" max="2" width="66.125" style="1" customWidth="1"/>
    <col min="3" max="3" width="10.375" style="54" customWidth="1"/>
    <col min="4" max="4" width="9.75" style="35" customWidth="1"/>
    <col min="5" max="5" width="17.5" style="36" customWidth="1"/>
    <col min="6" max="9" width="17.5" style="34" customWidth="1"/>
    <col min="10" max="10" width="14.25" style="1" customWidth="1"/>
    <col min="11" max="11" width="8.875" style="1"/>
    <col min="12" max="12" width="19" style="1" customWidth="1"/>
    <col min="13" max="13" width="11" style="1" customWidth="1"/>
    <col min="14" max="14" width="26.25" style="1" customWidth="1"/>
    <col min="15" max="15" width="20.25" style="1" customWidth="1"/>
    <col min="16" max="16" width="22.375" style="1" customWidth="1"/>
    <col min="17" max="16384" width="8.875" style="1"/>
  </cols>
  <sheetData>
    <row r="1" spans="1:11" s="31" customFormat="1" ht="36" customHeight="1">
      <c r="A1" s="324" t="s">
        <v>667</v>
      </c>
      <c r="B1" s="324"/>
      <c r="C1" s="324"/>
      <c r="D1" s="324"/>
      <c r="E1" s="324"/>
      <c r="F1" s="324"/>
      <c r="G1" s="324"/>
      <c r="H1" s="324"/>
      <c r="I1" s="324"/>
      <c r="J1" s="49" t="s">
        <v>4</v>
      </c>
      <c r="K1" s="30"/>
    </row>
    <row r="2" spans="1:11" s="31" customFormat="1" ht="36" customHeight="1">
      <c r="A2" s="335" t="s">
        <v>679</v>
      </c>
      <c r="B2" s="335"/>
      <c r="C2" s="335"/>
      <c r="D2" s="335"/>
      <c r="E2" s="335"/>
      <c r="F2" s="335"/>
      <c r="G2" s="335"/>
      <c r="H2" s="335"/>
      <c r="I2" s="335"/>
      <c r="J2" s="50"/>
      <c r="K2" s="30"/>
    </row>
    <row r="3" spans="1:11" s="31" customFormat="1" ht="29.25" customHeight="1">
      <c r="A3" s="325" t="s">
        <v>677</v>
      </c>
      <c r="B3" s="325"/>
      <c r="C3" s="325"/>
      <c r="D3" s="325"/>
      <c r="E3" s="44"/>
      <c r="F3" s="44"/>
      <c r="G3" s="45"/>
      <c r="H3" s="45"/>
      <c r="I3" s="46"/>
      <c r="J3" s="51"/>
      <c r="K3" s="30"/>
    </row>
    <row r="4" spans="1:11" s="31" customFormat="1" ht="29.25" customHeight="1">
      <c r="A4" s="326" t="s">
        <v>87</v>
      </c>
      <c r="B4" s="326"/>
      <c r="C4" s="326"/>
      <c r="D4" s="326"/>
      <c r="E4" s="326"/>
      <c r="F4" s="47"/>
      <c r="G4" s="45"/>
      <c r="H4" s="45" t="s">
        <v>5</v>
      </c>
      <c r="I4" s="327" t="str">
        <f>ปร.6!C9</f>
        <v>12 มีนาคม 2562</v>
      </c>
      <c r="J4" s="327"/>
      <c r="K4" s="30"/>
    </row>
    <row r="5" spans="1:11" s="33" customFormat="1" ht="29.25" customHeight="1">
      <c r="A5" s="322" t="s">
        <v>678</v>
      </c>
      <c r="B5" s="322"/>
      <c r="C5" s="322"/>
      <c r="D5" s="322"/>
      <c r="E5" s="322"/>
      <c r="F5" s="322"/>
      <c r="G5" s="322"/>
      <c r="H5" s="323"/>
      <c r="I5" s="323"/>
      <c r="J5" s="323"/>
      <c r="K5" s="32"/>
    </row>
    <row r="6" spans="1:11" s="33" customFormat="1">
      <c r="A6" s="330" t="s">
        <v>22</v>
      </c>
      <c r="B6" s="331" t="s">
        <v>1</v>
      </c>
      <c r="C6" s="321" t="s">
        <v>24</v>
      </c>
      <c r="D6" s="332" t="s">
        <v>23</v>
      </c>
      <c r="E6" s="333" t="s">
        <v>25</v>
      </c>
      <c r="F6" s="334"/>
      <c r="G6" s="333" t="s">
        <v>26</v>
      </c>
      <c r="H6" s="334"/>
      <c r="I6" s="328" t="s">
        <v>28</v>
      </c>
      <c r="J6" s="330" t="s">
        <v>6</v>
      </c>
    </row>
    <row r="7" spans="1:11" s="33" customFormat="1">
      <c r="A7" s="330"/>
      <c r="B7" s="331"/>
      <c r="C7" s="321"/>
      <c r="D7" s="332"/>
      <c r="E7" s="62" t="s">
        <v>60</v>
      </c>
      <c r="F7" s="293" t="s">
        <v>27</v>
      </c>
      <c r="G7" s="62" t="s">
        <v>60</v>
      </c>
      <c r="H7" s="293" t="s">
        <v>27</v>
      </c>
      <c r="I7" s="329"/>
      <c r="J7" s="330"/>
    </row>
    <row r="8" spans="1:11">
      <c r="A8" s="63">
        <v>1</v>
      </c>
      <c r="B8" s="64" t="s">
        <v>62</v>
      </c>
      <c r="C8" s="65"/>
      <c r="D8" s="66"/>
      <c r="E8" s="67"/>
      <c r="F8" s="68"/>
      <c r="G8" s="69"/>
      <c r="H8" s="67"/>
      <c r="I8" s="68"/>
      <c r="J8" s="70"/>
    </row>
    <row r="9" spans="1:11">
      <c r="A9" s="63">
        <v>1.1000000000000001</v>
      </c>
      <c r="B9" s="71" t="s">
        <v>62</v>
      </c>
      <c r="C9" s="65"/>
      <c r="D9" s="66"/>
      <c r="E9" s="67"/>
      <c r="F9" s="68"/>
      <c r="G9" s="69"/>
      <c r="H9" s="67"/>
      <c r="I9" s="68"/>
      <c r="J9" s="70"/>
    </row>
    <row r="10" spans="1:11">
      <c r="A10" s="63"/>
      <c r="B10" s="72" t="s">
        <v>172</v>
      </c>
      <c r="C10" s="65">
        <v>1</v>
      </c>
      <c r="D10" s="73" t="s">
        <v>112</v>
      </c>
      <c r="E10" s="67"/>
      <c r="F10" s="74">
        <f>E10*C10</f>
        <v>0</v>
      </c>
      <c r="G10" s="69">
        <v>20000</v>
      </c>
      <c r="H10" s="75">
        <f>G10*C10</f>
        <v>20000</v>
      </c>
      <c r="I10" s="75">
        <f>H10+F10</f>
        <v>20000</v>
      </c>
      <c r="J10" s="76"/>
    </row>
    <row r="11" spans="1:11">
      <c r="A11" s="63"/>
      <c r="B11" s="72" t="s">
        <v>173</v>
      </c>
      <c r="C11" s="65">
        <v>1</v>
      </c>
      <c r="D11" s="73" t="s">
        <v>112</v>
      </c>
      <c r="E11" s="67">
        <v>20000</v>
      </c>
      <c r="F11" s="74">
        <f>E11*C11</f>
        <v>20000</v>
      </c>
      <c r="G11" s="69">
        <v>10000</v>
      </c>
      <c r="H11" s="75">
        <f>G11*C11</f>
        <v>10000</v>
      </c>
      <c r="I11" s="75">
        <f>H11+F11</f>
        <v>30000</v>
      </c>
      <c r="J11" s="76"/>
    </row>
    <row r="12" spans="1:11">
      <c r="A12" s="63"/>
      <c r="B12" s="72"/>
      <c r="C12" s="65"/>
      <c r="D12" s="66"/>
      <c r="E12" s="67"/>
      <c r="F12" s="74"/>
      <c r="G12" s="69"/>
      <c r="H12" s="75"/>
      <c r="I12" s="75"/>
      <c r="J12" s="76"/>
    </row>
    <row r="13" spans="1:11">
      <c r="A13" s="77"/>
      <c r="B13" s="78" t="s">
        <v>64</v>
      </c>
      <c r="C13" s="79"/>
      <c r="D13" s="80"/>
      <c r="E13" s="81"/>
      <c r="F13" s="82">
        <f>SUM(F10:F12)</f>
        <v>20000</v>
      </c>
      <c r="G13" s="82">
        <v>0</v>
      </c>
      <c r="H13" s="82">
        <f>SUM(H10:H12)</f>
        <v>30000</v>
      </c>
      <c r="I13" s="82">
        <f>SUM(I10:I12)</f>
        <v>50000</v>
      </c>
      <c r="J13" s="83"/>
    </row>
    <row r="14" spans="1:11">
      <c r="A14" s="63">
        <v>2</v>
      </c>
      <c r="B14" s="64" t="s">
        <v>16</v>
      </c>
      <c r="C14" s="65"/>
      <c r="D14" s="66"/>
      <c r="E14" s="67"/>
      <c r="F14" s="67"/>
      <c r="G14" s="69"/>
      <c r="H14" s="69"/>
      <c r="I14" s="69"/>
      <c r="J14" s="76"/>
    </row>
    <row r="15" spans="1:11">
      <c r="A15" s="63">
        <v>2.1</v>
      </c>
      <c r="B15" s="84" t="s">
        <v>65</v>
      </c>
      <c r="C15" s="65"/>
      <c r="D15" s="73"/>
      <c r="E15" s="67"/>
      <c r="F15" s="74"/>
      <c r="G15" s="69"/>
      <c r="H15" s="75"/>
      <c r="I15" s="75"/>
      <c r="J15" s="76"/>
    </row>
    <row r="16" spans="1:11">
      <c r="A16" s="63"/>
      <c r="B16" s="72" t="s">
        <v>169</v>
      </c>
      <c r="C16" s="65">
        <v>65</v>
      </c>
      <c r="D16" s="73" t="s">
        <v>12</v>
      </c>
      <c r="E16" s="67">
        <v>0</v>
      </c>
      <c r="F16" s="74">
        <f t="shared" ref="F16:F23" si="0">E16*C16</f>
        <v>0</v>
      </c>
      <c r="G16" s="69">
        <v>80</v>
      </c>
      <c r="H16" s="75">
        <f t="shared" ref="H16:H23" si="1">G16*C16</f>
        <v>5200</v>
      </c>
      <c r="I16" s="75">
        <f t="shared" ref="I16:I23" si="2">H16+F16</f>
        <v>5200</v>
      </c>
      <c r="J16" s="85"/>
    </row>
    <row r="17" spans="1:10">
      <c r="A17" s="86"/>
      <c r="B17" s="87" t="s">
        <v>152</v>
      </c>
      <c r="C17" s="88">
        <v>1</v>
      </c>
      <c r="D17" s="73" t="s">
        <v>12</v>
      </c>
      <c r="E17" s="75">
        <v>406.54</v>
      </c>
      <c r="F17" s="74">
        <f t="shared" si="0"/>
        <v>406.54</v>
      </c>
      <c r="G17" s="89">
        <v>91</v>
      </c>
      <c r="H17" s="75">
        <f t="shared" si="1"/>
        <v>91</v>
      </c>
      <c r="I17" s="75"/>
      <c r="J17" s="85"/>
    </row>
    <row r="18" spans="1:10">
      <c r="A18" s="86"/>
      <c r="B18" s="87" t="s">
        <v>153</v>
      </c>
      <c r="C18" s="88">
        <v>2</v>
      </c>
      <c r="D18" s="73" t="s">
        <v>12</v>
      </c>
      <c r="E18" s="75">
        <v>1750</v>
      </c>
      <c r="F18" s="74">
        <f t="shared" si="0"/>
        <v>3500</v>
      </c>
      <c r="G18" s="89">
        <v>398</v>
      </c>
      <c r="H18" s="75">
        <f t="shared" si="1"/>
        <v>796</v>
      </c>
      <c r="I18" s="75">
        <f t="shared" si="2"/>
        <v>4296</v>
      </c>
      <c r="J18" s="85"/>
    </row>
    <row r="19" spans="1:10">
      <c r="A19" s="86"/>
      <c r="B19" s="87" t="s">
        <v>154</v>
      </c>
      <c r="C19" s="88">
        <v>5</v>
      </c>
      <c r="D19" s="90" t="s">
        <v>66</v>
      </c>
      <c r="E19" s="75">
        <v>8000</v>
      </c>
      <c r="F19" s="74">
        <f t="shared" si="0"/>
        <v>40000</v>
      </c>
      <c r="G19" s="89">
        <v>8000</v>
      </c>
      <c r="H19" s="75">
        <f t="shared" si="1"/>
        <v>40000</v>
      </c>
      <c r="I19" s="75">
        <f t="shared" si="2"/>
        <v>80000</v>
      </c>
      <c r="J19" s="85"/>
    </row>
    <row r="20" spans="1:10">
      <c r="A20" s="86"/>
      <c r="B20" s="87" t="s">
        <v>155</v>
      </c>
      <c r="C20" s="88">
        <v>5</v>
      </c>
      <c r="D20" s="90" t="s">
        <v>66</v>
      </c>
      <c r="E20" s="75">
        <v>500</v>
      </c>
      <c r="F20" s="74">
        <f t="shared" si="0"/>
        <v>2500</v>
      </c>
      <c r="G20" s="89">
        <v>0</v>
      </c>
      <c r="H20" s="75">
        <f t="shared" si="1"/>
        <v>0</v>
      </c>
      <c r="I20" s="75">
        <f t="shared" si="2"/>
        <v>2500</v>
      </c>
      <c r="J20" s="85"/>
    </row>
    <row r="21" spans="1:10">
      <c r="A21" s="86"/>
      <c r="B21" s="87" t="s">
        <v>156</v>
      </c>
      <c r="C21" s="88">
        <v>5</v>
      </c>
      <c r="D21" s="90" t="s">
        <v>66</v>
      </c>
      <c r="E21" s="75">
        <v>0</v>
      </c>
      <c r="F21" s="74">
        <f t="shared" si="0"/>
        <v>0</v>
      </c>
      <c r="G21" s="89">
        <v>300</v>
      </c>
      <c r="H21" s="75">
        <f t="shared" si="1"/>
        <v>1500</v>
      </c>
      <c r="I21" s="75">
        <f t="shared" si="2"/>
        <v>1500</v>
      </c>
      <c r="J21" s="85"/>
    </row>
    <row r="22" spans="1:10">
      <c r="A22" s="86"/>
      <c r="B22" s="87" t="s">
        <v>158</v>
      </c>
      <c r="C22" s="88">
        <v>13</v>
      </c>
      <c r="D22" s="73" t="s">
        <v>12</v>
      </c>
      <c r="E22" s="75">
        <v>2287.38</v>
      </c>
      <c r="F22" s="74">
        <f t="shared" si="0"/>
        <v>29735.940000000002</v>
      </c>
      <c r="G22" s="89">
        <v>485</v>
      </c>
      <c r="H22" s="75">
        <f t="shared" si="1"/>
        <v>6305</v>
      </c>
      <c r="I22" s="75">
        <f t="shared" si="2"/>
        <v>36040.94</v>
      </c>
      <c r="J22" s="85"/>
    </row>
    <row r="23" spans="1:10">
      <c r="A23" s="86"/>
      <c r="B23" s="87" t="s">
        <v>157</v>
      </c>
      <c r="C23" s="88">
        <v>14</v>
      </c>
      <c r="D23" s="90" t="s">
        <v>7</v>
      </c>
      <c r="E23" s="75">
        <v>400</v>
      </c>
      <c r="F23" s="74">
        <f t="shared" si="0"/>
        <v>5600</v>
      </c>
      <c r="G23" s="89">
        <v>110</v>
      </c>
      <c r="H23" s="75">
        <f t="shared" si="1"/>
        <v>1540</v>
      </c>
      <c r="I23" s="75">
        <f t="shared" si="2"/>
        <v>7140</v>
      </c>
      <c r="J23" s="85"/>
    </row>
    <row r="24" spans="1:10">
      <c r="A24" s="91">
        <v>2.2000000000000002</v>
      </c>
      <c r="B24" s="87" t="s">
        <v>421</v>
      </c>
      <c r="C24" s="88"/>
      <c r="D24" s="90"/>
      <c r="E24" s="75"/>
      <c r="F24" s="74"/>
      <c r="G24" s="89"/>
      <c r="H24" s="75"/>
      <c r="I24" s="75"/>
      <c r="J24" s="85"/>
    </row>
    <row r="25" spans="1:10">
      <c r="A25" s="91"/>
      <c r="B25" s="87" t="s">
        <v>668</v>
      </c>
      <c r="C25" s="88">
        <v>7654</v>
      </c>
      <c r="D25" s="90" t="s">
        <v>13</v>
      </c>
      <c r="E25" s="67">
        <v>29</v>
      </c>
      <c r="F25" s="74">
        <f>E25*C25</f>
        <v>221966</v>
      </c>
      <c r="G25" s="89">
        <v>12</v>
      </c>
      <c r="H25" s="75">
        <f>G25*C25</f>
        <v>91848</v>
      </c>
      <c r="I25" s="75">
        <f>H25+F25</f>
        <v>313814</v>
      </c>
      <c r="J25" s="85"/>
    </row>
    <row r="26" spans="1:10">
      <c r="A26" s="91"/>
      <c r="B26" s="72" t="s">
        <v>163</v>
      </c>
      <c r="C26" s="88">
        <v>735</v>
      </c>
      <c r="D26" s="90" t="s">
        <v>13</v>
      </c>
      <c r="E26" s="67">
        <v>31</v>
      </c>
      <c r="F26" s="74">
        <f>E26*C26</f>
        <v>22785</v>
      </c>
      <c r="G26" s="89">
        <v>10</v>
      </c>
      <c r="H26" s="75">
        <f>G26*C26</f>
        <v>7350</v>
      </c>
      <c r="I26" s="75">
        <f>H26+F26</f>
        <v>30135</v>
      </c>
      <c r="J26" s="85"/>
    </row>
    <row r="27" spans="1:10">
      <c r="A27" s="86"/>
      <c r="B27" s="87" t="s">
        <v>422</v>
      </c>
      <c r="C27" s="88">
        <v>128</v>
      </c>
      <c r="D27" s="90" t="s">
        <v>423</v>
      </c>
      <c r="E27" s="67">
        <v>495</v>
      </c>
      <c r="F27" s="74">
        <f>E27*C27</f>
        <v>63360</v>
      </c>
      <c r="G27" s="89">
        <v>210</v>
      </c>
      <c r="H27" s="75">
        <f>G27*C27</f>
        <v>26880</v>
      </c>
      <c r="I27" s="75">
        <f>H27+F27</f>
        <v>90240</v>
      </c>
      <c r="J27" s="85"/>
    </row>
    <row r="28" spans="1:10">
      <c r="A28" s="86"/>
      <c r="B28" s="72" t="s">
        <v>162</v>
      </c>
      <c r="C28" s="88">
        <v>2150</v>
      </c>
      <c r="D28" s="73" t="s">
        <v>13</v>
      </c>
      <c r="E28" s="67">
        <v>28</v>
      </c>
      <c r="F28" s="74">
        <f>E28*C28</f>
        <v>60200</v>
      </c>
      <c r="G28" s="89">
        <v>10</v>
      </c>
      <c r="H28" s="75">
        <f>G28*C28</f>
        <v>21500</v>
      </c>
      <c r="I28" s="75">
        <f>H28+F28</f>
        <v>81700</v>
      </c>
      <c r="J28" s="85"/>
    </row>
    <row r="29" spans="1:10">
      <c r="A29" s="86"/>
      <c r="B29" s="87" t="s">
        <v>159</v>
      </c>
      <c r="C29" s="88">
        <v>195</v>
      </c>
      <c r="D29" s="73" t="s">
        <v>7</v>
      </c>
      <c r="E29" s="67">
        <v>380</v>
      </c>
      <c r="F29" s="74">
        <f>E29*C29</f>
        <v>74100</v>
      </c>
      <c r="G29" s="89">
        <v>45</v>
      </c>
      <c r="H29" s="75">
        <f>G29*C29</f>
        <v>8775</v>
      </c>
      <c r="I29" s="75">
        <f>H29+F29</f>
        <v>82875</v>
      </c>
      <c r="J29" s="85"/>
    </row>
    <row r="30" spans="1:10">
      <c r="A30" s="91">
        <v>2.2999999999999998</v>
      </c>
      <c r="B30" s="84" t="s">
        <v>160</v>
      </c>
      <c r="C30" s="88"/>
      <c r="D30" s="73"/>
      <c r="E30" s="69"/>
      <c r="F30" s="74"/>
      <c r="G30" s="89"/>
      <c r="H30" s="75"/>
      <c r="I30" s="75"/>
      <c r="J30" s="85"/>
    </row>
    <row r="31" spans="1:10">
      <c r="A31" s="86"/>
      <c r="B31" s="87" t="s">
        <v>161</v>
      </c>
      <c r="C31" s="88">
        <v>3865</v>
      </c>
      <c r="D31" s="73" t="s">
        <v>13</v>
      </c>
      <c r="E31" s="75">
        <v>29</v>
      </c>
      <c r="F31" s="74">
        <f>E31*C31</f>
        <v>112085</v>
      </c>
      <c r="G31" s="89">
        <v>12</v>
      </c>
      <c r="H31" s="75">
        <f>G31*C31</f>
        <v>46380</v>
      </c>
      <c r="I31" s="75">
        <f>H31+F31</f>
        <v>158465</v>
      </c>
      <c r="J31" s="85"/>
    </row>
    <row r="32" spans="1:10">
      <c r="A32" s="86"/>
      <c r="B32" s="87" t="s">
        <v>669</v>
      </c>
      <c r="C32" s="88">
        <v>8156</v>
      </c>
      <c r="D32" s="73" t="s">
        <v>13</v>
      </c>
      <c r="E32" s="67">
        <v>29</v>
      </c>
      <c r="F32" s="74">
        <f>E32*C32</f>
        <v>236524</v>
      </c>
      <c r="G32" s="89">
        <v>12</v>
      </c>
      <c r="H32" s="75">
        <f>G32*C32</f>
        <v>97872</v>
      </c>
      <c r="I32" s="75">
        <f>H32+F32</f>
        <v>334396</v>
      </c>
      <c r="J32" s="85"/>
    </row>
    <row r="33" spans="1:22">
      <c r="A33" s="86"/>
      <c r="B33" s="72" t="s">
        <v>162</v>
      </c>
      <c r="C33" s="88">
        <v>3654</v>
      </c>
      <c r="D33" s="73" t="s">
        <v>13</v>
      </c>
      <c r="E33" s="67">
        <v>28</v>
      </c>
      <c r="F33" s="74">
        <f>E33*C33</f>
        <v>102312</v>
      </c>
      <c r="G33" s="89">
        <v>10</v>
      </c>
      <c r="H33" s="75">
        <f>G33*C33</f>
        <v>36540</v>
      </c>
      <c r="I33" s="75">
        <f>H33+F33</f>
        <v>138852</v>
      </c>
      <c r="J33" s="85"/>
    </row>
    <row r="34" spans="1:22">
      <c r="A34" s="86"/>
      <c r="B34" s="72" t="s">
        <v>163</v>
      </c>
      <c r="C34" s="88">
        <v>847</v>
      </c>
      <c r="D34" s="73" t="s">
        <v>13</v>
      </c>
      <c r="E34" s="67">
        <v>31</v>
      </c>
      <c r="F34" s="74">
        <f>E34*C34</f>
        <v>26257</v>
      </c>
      <c r="G34" s="89">
        <v>10</v>
      </c>
      <c r="H34" s="75">
        <f>G34*C34</f>
        <v>8470</v>
      </c>
      <c r="I34" s="75">
        <f>H34+F34</f>
        <v>34727</v>
      </c>
      <c r="J34" s="85"/>
    </row>
    <row r="35" spans="1:22">
      <c r="A35" s="92"/>
      <c r="B35" s="84"/>
      <c r="C35" s="88"/>
      <c r="D35" s="73"/>
      <c r="E35" s="67"/>
      <c r="F35" s="74"/>
      <c r="G35" s="89"/>
      <c r="H35" s="75"/>
      <c r="I35" s="75"/>
      <c r="J35" s="93"/>
    </row>
    <row r="36" spans="1:22" s="98" customFormat="1">
      <c r="A36" s="94"/>
      <c r="B36" s="95" t="s">
        <v>20</v>
      </c>
      <c r="C36" s="96"/>
      <c r="D36" s="80"/>
      <c r="E36" s="81"/>
      <c r="F36" s="81">
        <f>SUM(F15:F35)</f>
        <v>1001331.48</v>
      </c>
      <c r="G36" s="81">
        <v>0</v>
      </c>
      <c r="H36" s="81">
        <f>SUM(H15:H35)</f>
        <v>401047</v>
      </c>
      <c r="I36" s="81">
        <f>SUM(I15:I35)</f>
        <v>1401880.94</v>
      </c>
      <c r="J36" s="97"/>
    </row>
    <row r="37" spans="1:22">
      <c r="A37" s="99">
        <v>3</v>
      </c>
      <c r="B37" s="100" t="s">
        <v>17</v>
      </c>
      <c r="C37" s="101"/>
      <c r="D37" s="102"/>
      <c r="E37" s="103"/>
      <c r="F37" s="104"/>
      <c r="G37" s="105"/>
      <c r="H37" s="106"/>
      <c r="I37" s="106"/>
      <c r="J37" s="85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</row>
    <row r="38" spans="1:22">
      <c r="A38" s="99">
        <v>3.1</v>
      </c>
      <c r="B38" s="107" t="s">
        <v>67</v>
      </c>
      <c r="C38" s="108"/>
      <c r="D38" s="109"/>
      <c r="E38" s="103"/>
      <c r="F38" s="103"/>
      <c r="G38" s="110"/>
      <c r="H38" s="111"/>
      <c r="I38" s="111"/>
      <c r="J38" s="76"/>
      <c r="L38" s="112"/>
      <c r="M38" s="98"/>
      <c r="N38" s="98"/>
      <c r="O38" s="98"/>
      <c r="P38" s="98"/>
      <c r="Q38" s="98"/>
      <c r="R38" s="98"/>
      <c r="S38" s="98"/>
      <c r="T38" s="98"/>
      <c r="U38" s="98"/>
      <c r="V38" s="98"/>
    </row>
    <row r="39" spans="1:22">
      <c r="A39" s="99"/>
      <c r="B39" s="113" t="s">
        <v>656</v>
      </c>
      <c r="C39" s="108">
        <v>1650</v>
      </c>
      <c r="D39" s="109" t="s">
        <v>7</v>
      </c>
      <c r="E39" s="103">
        <v>550</v>
      </c>
      <c r="F39" s="103">
        <f t="shared" ref="F39:F47" si="3">E39*C39</f>
        <v>907500</v>
      </c>
      <c r="G39" s="110">
        <v>160</v>
      </c>
      <c r="H39" s="111">
        <f t="shared" ref="H39:H47" si="4">G39*C39</f>
        <v>264000</v>
      </c>
      <c r="I39" s="111">
        <f t="shared" ref="I39:I47" si="5">H39+F39</f>
        <v>1171500</v>
      </c>
      <c r="J39" s="76"/>
      <c r="M39" s="98"/>
      <c r="N39" s="114"/>
      <c r="O39" s="114"/>
      <c r="P39" s="98"/>
      <c r="Q39" s="98"/>
      <c r="R39" s="98"/>
      <c r="S39" s="98"/>
      <c r="T39" s="98"/>
      <c r="U39" s="98"/>
      <c r="V39" s="98"/>
    </row>
    <row r="40" spans="1:22">
      <c r="A40" s="99"/>
      <c r="B40" s="113" t="s">
        <v>653</v>
      </c>
      <c r="C40" s="108">
        <v>705</v>
      </c>
      <c r="D40" s="109" t="s">
        <v>7</v>
      </c>
      <c r="E40" s="103">
        <v>100</v>
      </c>
      <c r="F40" s="103">
        <f t="shared" si="3"/>
        <v>70500</v>
      </c>
      <c r="G40" s="110">
        <v>60</v>
      </c>
      <c r="H40" s="111">
        <f t="shared" si="4"/>
        <v>42300</v>
      </c>
      <c r="I40" s="111">
        <f t="shared" si="5"/>
        <v>112800</v>
      </c>
      <c r="J40" s="76"/>
      <c r="M40" s="98"/>
      <c r="N40" s="98"/>
      <c r="O40" s="114"/>
      <c r="P40" s="98"/>
      <c r="Q40" s="98"/>
      <c r="R40" s="98"/>
      <c r="S40" s="98"/>
      <c r="T40" s="98"/>
      <c r="U40" s="98"/>
      <c r="V40" s="98"/>
    </row>
    <row r="41" spans="1:22">
      <c r="A41" s="99"/>
      <c r="B41" s="113" t="s">
        <v>654</v>
      </c>
      <c r="C41" s="108">
        <v>1400</v>
      </c>
      <c r="D41" s="109" t="s">
        <v>7</v>
      </c>
      <c r="E41" s="103">
        <v>530</v>
      </c>
      <c r="F41" s="103">
        <f t="shared" si="3"/>
        <v>742000</v>
      </c>
      <c r="G41" s="110">
        <v>140</v>
      </c>
      <c r="H41" s="111">
        <f t="shared" si="4"/>
        <v>196000</v>
      </c>
      <c r="I41" s="111">
        <f t="shared" si="5"/>
        <v>938000</v>
      </c>
      <c r="J41" s="76"/>
      <c r="M41" s="98"/>
      <c r="N41" s="98"/>
      <c r="O41" s="114"/>
      <c r="P41" s="98"/>
      <c r="Q41" s="98"/>
      <c r="R41" s="98"/>
      <c r="S41" s="98"/>
      <c r="T41" s="98"/>
      <c r="U41" s="98"/>
      <c r="V41" s="98"/>
    </row>
    <row r="42" spans="1:22">
      <c r="A42" s="99"/>
      <c r="B42" s="113" t="s">
        <v>657</v>
      </c>
      <c r="C42" s="108">
        <v>220</v>
      </c>
      <c r="D42" s="109" t="s">
        <v>7</v>
      </c>
      <c r="E42" s="103">
        <v>550</v>
      </c>
      <c r="F42" s="103">
        <f t="shared" si="3"/>
        <v>121000</v>
      </c>
      <c r="G42" s="110">
        <v>150</v>
      </c>
      <c r="H42" s="111">
        <f t="shared" si="4"/>
        <v>33000</v>
      </c>
      <c r="I42" s="111">
        <f t="shared" si="5"/>
        <v>154000</v>
      </c>
      <c r="J42" s="76"/>
      <c r="M42" s="98"/>
      <c r="N42" s="98"/>
      <c r="O42" s="114"/>
      <c r="P42" s="98"/>
      <c r="Q42" s="98"/>
      <c r="R42" s="98"/>
      <c r="S42" s="98"/>
      <c r="T42" s="98"/>
      <c r="U42" s="98"/>
      <c r="V42" s="98"/>
    </row>
    <row r="43" spans="1:22">
      <c r="A43" s="99"/>
      <c r="B43" s="113" t="s">
        <v>655</v>
      </c>
      <c r="C43" s="108">
        <v>186</v>
      </c>
      <c r="D43" s="109" t="s">
        <v>7</v>
      </c>
      <c r="E43" s="103">
        <v>1351</v>
      </c>
      <c r="F43" s="103">
        <f t="shared" si="3"/>
        <v>251286</v>
      </c>
      <c r="G43" s="110">
        <v>151</v>
      </c>
      <c r="H43" s="111">
        <f t="shared" si="4"/>
        <v>28086</v>
      </c>
      <c r="I43" s="111">
        <f t="shared" si="5"/>
        <v>279372</v>
      </c>
      <c r="J43" s="76"/>
      <c r="M43" s="98"/>
      <c r="N43" s="98"/>
      <c r="O43" s="114"/>
      <c r="P43" s="98"/>
      <c r="Q43" s="98"/>
      <c r="R43" s="98"/>
      <c r="S43" s="98"/>
      <c r="T43" s="98"/>
      <c r="U43" s="98"/>
      <c r="V43" s="98"/>
    </row>
    <row r="44" spans="1:22">
      <c r="A44" s="99"/>
      <c r="B44" s="113" t="s">
        <v>658</v>
      </c>
      <c r="C44" s="108">
        <v>1306</v>
      </c>
      <c r="D44" s="109" t="s">
        <v>7</v>
      </c>
      <c r="E44" s="103">
        <v>480</v>
      </c>
      <c r="F44" s="103">
        <f t="shared" si="3"/>
        <v>626880</v>
      </c>
      <c r="G44" s="110">
        <v>120</v>
      </c>
      <c r="H44" s="111">
        <f t="shared" si="4"/>
        <v>156720</v>
      </c>
      <c r="I44" s="111">
        <f t="shared" si="5"/>
        <v>783600</v>
      </c>
      <c r="J44" s="76"/>
      <c r="M44" s="98"/>
      <c r="N44" s="98"/>
      <c r="O44" s="114"/>
      <c r="P44" s="98"/>
      <c r="Q44" s="98"/>
      <c r="R44" s="98"/>
      <c r="S44" s="98"/>
      <c r="T44" s="98"/>
      <c r="U44" s="98"/>
      <c r="V44" s="98"/>
    </row>
    <row r="45" spans="1:22">
      <c r="A45" s="99"/>
      <c r="B45" s="113" t="s">
        <v>659</v>
      </c>
      <c r="C45" s="108">
        <f>2965+70</f>
        <v>3035</v>
      </c>
      <c r="D45" s="109" t="s">
        <v>7</v>
      </c>
      <c r="E45" s="103">
        <v>0</v>
      </c>
      <c r="F45" s="103">
        <f t="shared" si="3"/>
        <v>0</v>
      </c>
      <c r="G45" s="110">
        <v>250</v>
      </c>
      <c r="H45" s="111">
        <f t="shared" si="4"/>
        <v>758750</v>
      </c>
      <c r="I45" s="111">
        <f t="shared" si="5"/>
        <v>758750</v>
      </c>
      <c r="J45" s="76"/>
      <c r="M45" s="98"/>
      <c r="N45" s="98"/>
      <c r="O45" s="114"/>
      <c r="P45" s="98"/>
      <c r="Q45" s="98"/>
      <c r="R45" s="98"/>
      <c r="S45" s="98"/>
      <c r="T45" s="98"/>
      <c r="U45" s="98"/>
      <c r="V45" s="98"/>
    </row>
    <row r="46" spans="1:22">
      <c r="A46" s="99"/>
      <c r="B46" s="113" t="s">
        <v>660</v>
      </c>
      <c r="C46" s="108">
        <v>1054</v>
      </c>
      <c r="D46" s="109" t="s">
        <v>7</v>
      </c>
      <c r="E46" s="103">
        <v>990</v>
      </c>
      <c r="F46" s="103">
        <f t="shared" si="3"/>
        <v>1043460</v>
      </c>
      <c r="G46" s="110">
        <v>140</v>
      </c>
      <c r="H46" s="111">
        <f t="shared" si="4"/>
        <v>147560</v>
      </c>
      <c r="I46" s="111">
        <f t="shared" si="5"/>
        <v>1191020</v>
      </c>
      <c r="J46" s="115"/>
      <c r="M46" s="98"/>
      <c r="N46" s="98"/>
      <c r="O46" s="114"/>
      <c r="P46" s="98"/>
      <c r="Q46" s="98"/>
      <c r="R46" s="98"/>
      <c r="S46" s="98"/>
      <c r="T46" s="98"/>
      <c r="U46" s="98"/>
      <c r="V46" s="98"/>
    </row>
    <row r="47" spans="1:22">
      <c r="A47" s="99"/>
      <c r="B47" s="113" t="s">
        <v>661</v>
      </c>
      <c r="C47" s="108">
        <v>1300</v>
      </c>
      <c r="D47" s="109" t="s">
        <v>7</v>
      </c>
      <c r="E47" s="103">
        <v>240</v>
      </c>
      <c r="F47" s="103">
        <f t="shared" si="3"/>
        <v>312000</v>
      </c>
      <c r="G47" s="110">
        <v>120</v>
      </c>
      <c r="H47" s="111">
        <f t="shared" si="4"/>
        <v>156000</v>
      </c>
      <c r="I47" s="111">
        <f t="shared" si="5"/>
        <v>468000</v>
      </c>
      <c r="J47" s="76"/>
      <c r="M47" s="98"/>
      <c r="N47" s="98"/>
      <c r="O47" s="98"/>
      <c r="P47" s="98"/>
      <c r="Q47" s="98"/>
      <c r="R47" s="98"/>
      <c r="S47" s="98"/>
      <c r="T47" s="98"/>
      <c r="U47" s="98"/>
      <c r="V47" s="98"/>
    </row>
    <row r="48" spans="1:22">
      <c r="A48" s="91">
        <v>3.2</v>
      </c>
      <c r="B48" s="116" t="s">
        <v>72</v>
      </c>
      <c r="C48" s="65"/>
      <c r="D48" s="117"/>
      <c r="E48" s="67"/>
      <c r="F48" s="67"/>
      <c r="G48" s="89"/>
      <c r="H48" s="69"/>
      <c r="I48" s="69"/>
      <c r="J48" s="76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</row>
    <row r="49" spans="1:22">
      <c r="A49" s="99" t="s">
        <v>14</v>
      </c>
      <c r="B49" s="118" t="s">
        <v>8</v>
      </c>
      <c r="C49" s="108"/>
      <c r="D49" s="119"/>
      <c r="E49" s="103"/>
      <c r="F49" s="103"/>
      <c r="G49" s="105"/>
      <c r="H49" s="111"/>
      <c r="I49" s="111"/>
      <c r="J49" s="76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</row>
    <row r="50" spans="1:22">
      <c r="A50" s="99"/>
      <c r="B50" s="120" t="s">
        <v>9</v>
      </c>
      <c r="C50" s="108">
        <v>1980</v>
      </c>
      <c r="D50" s="119" t="s">
        <v>7</v>
      </c>
      <c r="E50" s="103">
        <v>280</v>
      </c>
      <c r="F50" s="103">
        <f>E50*C50</f>
        <v>554400</v>
      </c>
      <c r="G50" s="105">
        <v>60</v>
      </c>
      <c r="H50" s="111">
        <f>G50*C50</f>
        <v>118800</v>
      </c>
      <c r="I50" s="111">
        <f>H50+F50</f>
        <v>673200</v>
      </c>
      <c r="J50" s="76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</row>
    <row r="51" spans="1:22">
      <c r="A51" s="99"/>
      <c r="B51" s="120" t="s">
        <v>91</v>
      </c>
      <c r="C51" s="108">
        <v>1530</v>
      </c>
      <c r="D51" s="119" t="s">
        <v>10</v>
      </c>
      <c r="E51" s="103">
        <v>70</v>
      </c>
      <c r="F51" s="103">
        <f>E51*C51</f>
        <v>107100</v>
      </c>
      <c r="G51" s="105">
        <v>45</v>
      </c>
      <c r="H51" s="111">
        <f>G51*C51</f>
        <v>68850</v>
      </c>
      <c r="I51" s="111">
        <f>H51+F51</f>
        <v>175950</v>
      </c>
      <c r="J51" s="76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</row>
    <row r="52" spans="1:22">
      <c r="A52" s="91" t="s">
        <v>15</v>
      </c>
      <c r="B52" s="84" t="s">
        <v>11</v>
      </c>
      <c r="C52" s="65"/>
      <c r="D52" s="121"/>
      <c r="E52" s="67"/>
      <c r="F52" s="67"/>
      <c r="G52" s="89"/>
      <c r="H52" s="69"/>
      <c r="I52" s="69"/>
      <c r="J52" s="76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</row>
    <row r="53" spans="1:22">
      <c r="A53" s="99"/>
      <c r="B53" s="120" t="s">
        <v>92</v>
      </c>
      <c r="C53" s="108">
        <v>6235</v>
      </c>
      <c r="D53" s="119" t="s">
        <v>7</v>
      </c>
      <c r="E53" s="103">
        <v>57</v>
      </c>
      <c r="F53" s="103">
        <f>E53*C53</f>
        <v>355395</v>
      </c>
      <c r="G53" s="105">
        <v>80</v>
      </c>
      <c r="H53" s="111">
        <f>G53*C53</f>
        <v>498800</v>
      </c>
      <c r="I53" s="111">
        <f>H53+F53</f>
        <v>854195</v>
      </c>
      <c r="J53" s="76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</row>
    <row r="54" spans="1:22">
      <c r="A54" s="99"/>
      <c r="B54" s="120" t="s">
        <v>93</v>
      </c>
      <c r="C54" s="108">
        <v>565</v>
      </c>
      <c r="D54" s="119" t="s">
        <v>7</v>
      </c>
      <c r="E54" s="103">
        <v>48</v>
      </c>
      <c r="F54" s="103">
        <f>E54*C54</f>
        <v>27120</v>
      </c>
      <c r="G54" s="105">
        <v>70</v>
      </c>
      <c r="H54" s="111">
        <f>G54*C54</f>
        <v>39550</v>
      </c>
      <c r="I54" s="111">
        <f>H54+F54</f>
        <v>66670</v>
      </c>
      <c r="J54" s="76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</row>
    <row r="55" spans="1:22">
      <c r="A55" s="99"/>
      <c r="B55" s="120" t="s">
        <v>94</v>
      </c>
      <c r="C55" s="108">
        <v>565</v>
      </c>
      <c r="D55" s="119" t="s">
        <v>7</v>
      </c>
      <c r="E55" s="103">
        <v>400</v>
      </c>
      <c r="F55" s="103">
        <f>E55*C55</f>
        <v>226000</v>
      </c>
      <c r="G55" s="105">
        <v>200</v>
      </c>
      <c r="H55" s="111">
        <f>G55*C55</f>
        <v>113000</v>
      </c>
      <c r="I55" s="111">
        <f>H55+F55</f>
        <v>339000</v>
      </c>
      <c r="J55" s="76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</row>
    <row r="56" spans="1:22">
      <c r="A56" s="99"/>
      <c r="B56" s="113" t="s">
        <v>95</v>
      </c>
      <c r="C56" s="108">
        <v>250</v>
      </c>
      <c r="D56" s="119" t="s">
        <v>7</v>
      </c>
      <c r="E56" s="103">
        <v>550</v>
      </c>
      <c r="F56" s="103">
        <f>E56*C56</f>
        <v>137500</v>
      </c>
      <c r="G56" s="105">
        <v>160</v>
      </c>
      <c r="H56" s="111">
        <f>G56*C56</f>
        <v>40000</v>
      </c>
      <c r="I56" s="111">
        <f>H56+F56</f>
        <v>177500</v>
      </c>
      <c r="J56" s="76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</row>
    <row r="57" spans="1:22">
      <c r="A57" s="91">
        <v>3.3</v>
      </c>
      <c r="B57" s="84" t="s">
        <v>108</v>
      </c>
      <c r="C57" s="65"/>
      <c r="D57" s="121"/>
      <c r="E57" s="67"/>
      <c r="F57" s="67"/>
      <c r="G57" s="89"/>
      <c r="H57" s="69"/>
      <c r="I57" s="69"/>
      <c r="J57" s="76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</row>
    <row r="58" spans="1:22">
      <c r="A58" s="91"/>
      <c r="B58" s="122" t="s">
        <v>437</v>
      </c>
      <c r="C58" s="123">
        <v>16152</v>
      </c>
      <c r="D58" s="124" t="s">
        <v>7</v>
      </c>
      <c r="E58" s="125">
        <v>45</v>
      </c>
      <c r="F58" s="125">
        <f>E58*C58</f>
        <v>726840</v>
      </c>
      <c r="G58" s="126">
        <v>35</v>
      </c>
      <c r="H58" s="127">
        <f>G58*C58</f>
        <v>565320</v>
      </c>
      <c r="I58" s="127">
        <f>H58+F58</f>
        <v>1292160</v>
      </c>
      <c r="J58" s="76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</row>
    <row r="59" spans="1:22">
      <c r="A59" s="63"/>
      <c r="B59" s="122" t="s">
        <v>438</v>
      </c>
      <c r="C59" s="128">
        <v>5132</v>
      </c>
      <c r="D59" s="124" t="s">
        <v>7</v>
      </c>
      <c r="E59" s="125">
        <v>40</v>
      </c>
      <c r="F59" s="125">
        <f>E59*C59</f>
        <v>205280</v>
      </c>
      <c r="G59" s="126">
        <v>30</v>
      </c>
      <c r="H59" s="127">
        <f>G59*C59</f>
        <v>153960</v>
      </c>
      <c r="I59" s="127">
        <f>H59+F59</f>
        <v>359240</v>
      </c>
      <c r="J59" s="76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</row>
    <row r="60" spans="1:22">
      <c r="A60" s="63"/>
      <c r="B60" s="72" t="s">
        <v>109</v>
      </c>
      <c r="C60" s="129">
        <v>555</v>
      </c>
      <c r="D60" s="121" t="s">
        <v>7</v>
      </c>
      <c r="E60" s="67">
        <v>45</v>
      </c>
      <c r="F60" s="67">
        <f>E60*C60</f>
        <v>24975</v>
      </c>
      <c r="G60" s="89">
        <v>35</v>
      </c>
      <c r="H60" s="69">
        <f>G60*C60</f>
        <v>19425</v>
      </c>
      <c r="I60" s="69">
        <f>H60+F60</f>
        <v>44400</v>
      </c>
      <c r="J60" s="76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</row>
    <row r="61" spans="1:22">
      <c r="A61" s="63"/>
      <c r="B61" s="72" t="s">
        <v>110</v>
      </c>
      <c r="C61" s="129">
        <v>240</v>
      </c>
      <c r="D61" s="121" t="s">
        <v>7</v>
      </c>
      <c r="E61" s="67">
        <v>50</v>
      </c>
      <c r="F61" s="67">
        <f>E61*C61</f>
        <v>12000</v>
      </c>
      <c r="G61" s="89">
        <v>35</v>
      </c>
      <c r="H61" s="69">
        <f>G61*C61</f>
        <v>8400</v>
      </c>
      <c r="I61" s="69">
        <f>H61+F61</f>
        <v>20400</v>
      </c>
      <c r="J61" s="76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</row>
    <row r="62" spans="1:22">
      <c r="A62" s="91">
        <v>3.4</v>
      </c>
      <c r="B62" s="130" t="s">
        <v>82</v>
      </c>
      <c r="C62" s="88"/>
      <c r="D62" s="121"/>
      <c r="E62" s="67"/>
      <c r="F62" s="67"/>
      <c r="G62" s="89"/>
      <c r="H62" s="69"/>
      <c r="I62" s="69"/>
      <c r="J62" s="76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</row>
    <row r="63" spans="1:22">
      <c r="A63" s="91"/>
      <c r="B63" s="113" t="s">
        <v>582</v>
      </c>
      <c r="C63" s="108">
        <v>1176</v>
      </c>
      <c r="D63" s="109" t="s">
        <v>7</v>
      </c>
      <c r="E63" s="103">
        <v>275</v>
      </c>
      <c r="F63" s="103">
        <f>E63*C63</f>
        <v>323400</v>
      </c>
      <c r="G63" s="105">
        <v>80</v>
      </c>
      <c r="H63" s="111">
        <f>G63*C63</f>
        <v>94080</v>
      </c>
      <c r="I63" s="111">
        <f>H63+F63</f>
        <v>417480</v>
      </c>
      <c r="J63" s="76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</row>
    <row r="64" spans="1:22">
      <c r="A64" s="91"/>
      <c r="B64" s="113" t="s">
        <v>96</v>
      </c>
      <c r="C64" s="65">
        <v>58</v>
      </c>
      <c r="D64" s="121" t="s">
        <v>10</v>
      </c>
      <c r="E64" s="67">
        <v>250</v>
      </c>
      <c r="F64" s="67">
        <f>E64*C64</f>
        <v>14500</v>
      </c>
      <c r="G64" s="89">
        <v>50</v>
      </c>
      <c r="H64" s="69">
        <f>G64*C64</f>
        <v>2900</v>
      </c>
      <c r="I64" s="69">
        <f>H64+F64</f>
        <v>17400</v>
      </c>
      <c r="J64" s="76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</row>
    <row r="65" spans="1:22">
      <c r="A65" s="91"/>
      <c r="B65" s="113" t="s">
        <v>97</v>
      </c>
      <c r="C65" s="65">
        <v>309</v>
      </c>
      <c r="D65" s="121" t="s">
        <v>10</v>
      </c>
      <c r="E65" s="67">
        <v>250</v>
      </c>
      <c r="F65" s="67">
        <f>E65*C65</f>
        <v>77250</v>
      </c>
      <c r="G65" s="89">
        <v>50</v>
      </c>
      <c r="H65" s="69">
        <f>G65*C65</f>
        <v>15450</v>
      </c>
      <c r="I65" s="69">
        <f>H65+F65</f>
        <v>92700</v>
      </c>
      <c r="J65" s="76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</row>
    <row r="66" spans="1:22">
      <c r="A66" s="91">
        <v>3.5</v>
      </c>
      <c r="B66" s="84" t="s">
        <v>84</v>
      </c>
      <c r="C66" s="65"/>
      <c r="D66" s="121"/>
      <c r="E66" s="67"/>
      <c r="F66" s="67"/>
      <c r="G66" s="89"/>
      <c r="H66" s="69"/>
      <c r="I66" s="69"/>
      <c r="J66" s="76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</row>
    <row r="67" spans="1:22">
      <c r="A67" s="91"/>
      <c r="B67" s="131" t="s">
        <v>98</v>
      </c>
      <c r="C67" s="88"/>
      <c r="D67" s="117"/>
      <c r="E67" s="74"/>
      <c r="F67" s="74"/>
      <c r="G67" s="89"/>
      <c r="H67" s="75"/>
      <c r="I67" s="74"/>
      <c r="J67" s="76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</row>
    <row r="68" spans="1:22">
      <c r="A68" s="91"/>
      <c r="B68" s="132" t="s">
        <v>174</v>
      </c>
      <c r="C68" s="133"/>
      <c r="D68" s="134"/>
      <c r="E68" s="135"/>
      <c r="F68" s="136"/>
      <c r="G68" s="137"/>
      <c r="H68" s="138"/>
      <c r="I68" s="138"/>
      <c r="J68" s="76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</row>
    <row r="69" spans="1:22">
      <c r="A69" s="91"/>
      <c r="B69" s="132" t="s">
        <v>175</v>
      </c>
      <c r="C69" s="133">
        <v>35</v>
      </c>
      <c r="D69" s="134" t="s">
        <v>71</v>
      </c>
      <c r="E69" s="137">
        <v>7800</v>
      </c>
      <c r="F69" s="136">
        <f t="shared" ref="F69:F86" si="6">SUM(C69*E69)</f>
        <v>273000</v>
      </c>
      <c r="G69" s="135">
        <v>400</v>
      </c>
      <c r="H69" s="138">
        <f t="shared" ref="H69:H86" si="7">SUM(C69*G69)</f>
        <v>14000</v>
      </c>
      <c r="I69" s="138">
        <f t="shared" ref="I69:I86" si="8">SUM(F69+H69)</f>
        <v>287000</v>
      </c>
      <c r="J69" s="139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</row>
    <row r="70" spans="1:22">
      <c r="A70" s="91"/>
      <c r="B70" s="132" t="s">
        <v>101</v>
      </c>
      <c r="C70" s="133">
        <v>35</v>
      </c>
      <c r="D70" s="134" t="s">
        <v>71</v>
      </c>
      <c r="E70" s="137">
        <v>250</v>
      </c>
      <c r="F70" s="136">
        <f t="shared" si="6"/>
        <v>8750</v>
      </c>
      <c r="G70" s="135">
        <v>70</v>
      </c>
      <c r="H70" s="138">
        <f t="shared" si="7"/>
        <v>2450</v>
      </c>
      <c r="I70" s="138">
        <f t="shared" si="8"/>
        <v>11200</v>
      </c>
      <c r="J70" s="76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</row>
    <row r="71" spans="1:22">
      <c r="A71" s="63"/>
      <c r="B71" s="132" t="s">
        <v>176</v>
      </c>
      <c r="C71" s="133">
        <v>35</v>
      </c>
      <c r="D71" s="134" t="s">
        <v>71</v>
      </c>
      <c r="E71" s="137">
        <v>300</v>
      </c>
      <c r="F71" s="136">
        <f t="shared" si="6"/>
        <v>10500</v>
      </c>
      <c r="G71" s="135">
        <v>50</v>
      </c>
      <c r="H71" s="138">
        <f t="shared" si="7"/>
        <v>1750</v>
      </c>
      <c r="I71" s="138">
        <f t="shared" si="8"/>
        <v>12250</v>
      </c>
      <c r="J71" s="76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</row>
    <row r="72" spans="1:22">
      <c r="A72" s="91"/>
      <c r="B72" s="132" t="s">
        <v>177</v>
      </c>
      <c r="C72" s="133">
        <v>35</v>
      </c>
      <c r="D72" s="134" t="s">
        <v>71</v>
      </c>
      <c r="E72" s="137">
        <v>385</v>
      </c>
      <c r="F72" s="136">
        <f t="shared" si="6"/>
        <v>13475</v>
      </c>
      <c r="G72" s="135">
        <v>70</v>
      </c>
      <c r="H72" s="138">
        <f t="shared" si="7"/>
        <v>2450</v>
      </c>
      <c r="I72" s="138">
        <f t="shared" si="8"/>
        <v>15925</v>
      </c>
      <c r="J72" s="76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</row>
    <row r="73" spans="1:22">
      <c r="A73" s="91"/>
      <c r="B73" s="132" t="s">
        <v>176</v>
      </c>
      <c r="C73" s="133">
        <v>35</v>
      </c>
      <c r="D73" s="134" t="s">
        <v>71</v>
      </c>
      <c r="E73" s="137">
        <v>300</v>
      </c>
      <c r="F73" s="136">
        <f t="shared" si="6"/>
        <v>10500</v>
      </c>
      <c r="G73" s="135">
        <v>50</v>
      </c>
      <c r="H73" s="138">
        <f t="shared" si="7"/>
        <v>1750</v>
      </c>
      <c r="I73" s="138">
        <f t="shared" si="8"/>
        <v>12250</v>
      </c>
      <c r="J73" s="76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</row>
    <row r="74" spans="1:22">
      <c r="A74" s="91"/>
      <c r="B74" s="132" t="s">
        <v>178</v>
      </c>
      <c r="C74" s="133"/>
      <c r="D74" s="134"/>
      <c r="E74" s="135"/>
      <c r="F74" s="136"/>
      <c r="G74" s="137"/>
      <c r="H74" s="138"/>
      <c r="I74" s="138"/>
      <c r="J74" s="76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</row>
    <row r="75" spans="1:22">
      <c r="A75" s="91"/>
      <c r="B75" s="132" t="s">
        <v>99</v>
      </c>
      <c r="C75" s="133">
        <v>37</v>
      </c>
      <c r="D75" s="134" t="s">
        <v>71</v>
      </c>
      <c r="E75" s="137">
        <v>12600</v>
      </c>
      <c r="F75" s="136">
        <f t="shared" si="6"/>
        <v>466200</v>
      </c>
      <c r="G75" s="135">
        <v>300</v>
      </c>
      <c r="H75" s="138">
        <f t="shared" si="7"/>
        <v>11100</v>
      </c>
      <c r="I75" s="138">
        <f t="shared" si="8"/>
        <v>477300</v>
      </c>
      <c r="J75" s="76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</row>
    <row r="76" spans="1:22">
      <c r="A76" s="91"/>
      <c r="B76" s="132" t="s">
        <v>179</v>
      </c>
      <c r="C76" s="133">
        <v>37</v>
      </c>
      <c r="D76" s="134" t="s">
        <v>71</v>
      </c>
      <c r="E76" s="137">
        <v>825</v>
      </c>
      <c r="F76" s="136">
        <f t="shared" si="6"/>
        <v>30525</v>
      </c>
      <c r="G76" s="135">
        <v>100</v>
      </c>
      <c r="H76" s="138">
        <f t="shared" si="7"/>
        <v>3700</v>
      </c>
      <c r="I76" s="138">
        <f t="shared" si="8"/>
        <v>34225</v>
      </c>
      <c r="J76" s="76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</row>
    <row r="77" spans="1:22">
      <c r="A77" s="91"/>
      <c r="B77" s="132" t="s">
        <v>100</v>
      </c>
      <c r="C77" s="133">
        <v>37</v>
      </c>
      <c r="D77" s="134" t="s">
        <v>71</v>
      </c>
      <c r="E77" s="137">
        <v>525</v>
      </c>
      <c r="F77" s="136">
        <f t="shared" si="6"/>
        <v>19425</v>
      </c>
      <c r="G77" s="135">
        <v>50</v>
      </c>
      <c r="H77" s="138">
        <f t="shared" si="7"/>
        <v>1850</v>
      </c>
      <c r="I77" s="138">
        <f t="shared" si="8"/>
        <v>21275</v>
      </c>
      <c r="J77" s="76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</row>
    <row r="78" spans="1:22">
      <c r="A78" s="91"/>
      <c r="B78" s="132" t="s">
        <v>180</v>
      </c>
      <c r="C78" s="133">
        <v>37</v>
      </c>
      <c r="D78" s="134" t="s">
        <v>71</v>
      </c>
      <c r="E78" s="137">
        <v>825</v>
      </c>
      <c r="F78" s="136">
        <f t="shared" si="6"/>
        <v>30525</v>
      </c>
      <c r="G78" s="135">
        <v>150</v>
      </c>
      <c r="H78" s="138">
        <f t="shared" si="7"/>
        <v>5550</v>
      </c>
      <c r="I78" s="138">
        <f t="shared" si="8"/>
        <v>36075</v>
      </c>
      <c r="J78" s="76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</row>
    <row r="79" spans="1:22">
      <c r="A79" s="91"/>
      <c r="B79" s="132" t="s">
        <v>101</v>
      </c>
      <c r="C79" s="133">
        <v>37</v>
      </c>
      <c r="D79" s="134" t="s">
        <v>71</v>
      </c>
      <c r="E79" s="137">
        <v>250</v>
      </c>
      <c r="F79" s="136">
        <f t="shared" si="6"/>
        <v>9250</v>
      </c>
      <c r="G79" s="135">
        <v>70</v>
      </c>
      <c r="H79" s="138">
        <f t="shared" si="7"/>
        <v>2590</v>
      </c>
      <c r="I79" s="138">
        <f t="shared" si="8"/>
        <v>11840</v>
      </c>
      <c r="J79" s="76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</row>
    <row r="80" spans="1:22">
      <c r="A80" s="91"/>
      <c r="B80" s="132" t="s">
        <v>176</v>
      </c>
      <c r="C80" s="133">
        <v>37</v>
      </c>
      <c r="D80" s="134" t="s">
        <v>71</v>
      </c>
      <c r="E80" s="137">
        <v>300</v>
      </c>
      <c r="F80" s="136">
        <f t="shared" si="6"/>
        <v>11100</v>
      </c>
      <c r="G80" s="135">
        <v>50</v>
      </c>
      <c r="H80" s="138">
        <f t="shared" si="7"/>
        <v>1850</v>
      </c>
      <c r="I80" s="138">
        <f t="shared" si="8"/>
        <v>12950</v>
      </c>
      <c r="J80" s="76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</row>
    <row r="81" spans="1:22">
      <c r="A81" s="91"/>
      <c r="B81" s="132" t="s">
        <v>181</v>
      </c>
      <c r="C81" s="133"/>
      <c r="D81" s="134"/>
      <c r="E81" s="135"/>
      <c r="F81" s="136"/>
      <c r="G81" s="137"/>
      <c r="H81" s="138"/>
      <c r="I81" s="138"/>
      <c r="J81" s="76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</row>
    <row r="82" spans="1:22">
      <c r="A82" s="91"/>
      <c r="B82" s="132" t="s">
        <v>182</v>
      </c>
      <c r="C82" s="133">
        <v>22</v>
      </c>
      <c r="D82" s="134" t="s">
        <v>71</v>
      </c>
      <c r="E82" s="137">
        <v>12500</v>
      </c>
      <c r="F82" s="136">
        <f t="shared" si="6"/>
        <v>275000</v>
      </c>
      <c r="G82" s="135">
        <v>300</v>
      </c>
      <c r="H82" s="138">
        <f t="shared" si="7"/>
        <v>6600</v>
      </c>
      <c r="I82" s="138">
        <f t="shared" si="8"/>
        <v>281600</v>
      </c>
      <c r="J82" s="76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</row>
    <row r="83" spans="1:22">
      <c r="A83" s="91"/>
      <c r="B83" s="132" t="s">
        <v>673</v>
      </c>
      <c r="C83" s="133">
        <v>22</v>
      </c>
      <c r="D83" s="134" t="s">
        <v>71</v>
      </c>
      <c r="E83" s="137">
        <v>950</v>
      </c>
      <c r="F83" s="136">
        <f t="shared" si="6"/>
        <v>20900</v>
      </c>
      <c r="G83" s="135">
        <v>100</v>
      </c>
      <c r="H83" s="138">
        <f t="shared" si="7"/>
        <v>2200</v>
      </c>
      <c r="I83" s="138">
        <f t="shared" si="8"/>
        <v>23100</v>
      </c>
      <c r="J83" s="76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</row>
    <row r="84" spans="1:22">
      <c r="A84" s="91"/>
      <c r="B84" s="132" t="s">
        <v>183</v>
      </c>
      <c r="C84" s="133">
        <v>22</v>
      </c>
      <c r="D84" s="134" t="s">
        <v>71</v>
      </c>
      <c r="E84" s="137">
        <v>835</v>
      </c>
      <c r="F84" s="136">
        <f t="shared" si="6"/>
        <v>18370</v>
      </c>
      <c r="G84" s="135">
        <v>70</v>
      </c>
      <c r="H84" s="138">
        <f t="shared" si="7"/>
        <v>1540</v>
      </c>
      <c r="I84" s="138">
        <f t="shared" si="8"/>
        <v>19910</v>
      </c>
      <c r="J84" s="76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</row>
    <row r="85" spans="1:22">
      <c r="A85" s="91"/>
      <c r="B85" s="132" t="s">
        <v>184</v>
      </c>
      <c r="C85" s="133">
        <v>36</v>
      </c>
      <c r="D85" s="134" t="s">
        <v>71</v>
      </c>
      <c r="E85" s="137">
        <v>650</v>
      </c>
      <c r="F85" s="136">
        <f t="shared" si="6"/>
        <v>23400</v>
      </c>
      <c r="G85" s="137">
        <v>70</v>
      </c>
      <c r="H85" s="138">
        <f t="shared" si="7"/>
        <v>2520</v>
      </c>
      <c r="I85" s="138">
        <f t="shared" si="8"/>
        <v>25920</v>
      </c>
      <c r="J85" s="76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</row>
    <row r="86" spans="1:22">
      <c r="A86" s="91"/>
      <c r="B86" s="132" t="s">
        <v>185</v>
      </c>
      <c r="C86" s="133">
        <v>37</v>
      </c>
      <c r="D86" s="134" t="s">
        <v>71</v>
      </c>
      <c r="E86" s="137">
        <v>300</v>
      </c>
      <c r="F86" s="136">
        <f t="shared" si="6"/>
        <v>11100</v>
      </c>
      <c r="G86" s="137">
        <v>70</v>
      </c>
      <c r="H86" s="138">
        <f t="shared" si="7"/>
        <v>2590</v>
      </c>
      <c r="I86" s="138">
        <f t="shared" si="8"/>
        <v>13690</v>
      </c>
      <c r="J86" s="76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</row>
    <row r="87" spans="1:22">
      <c r="A87" s="91"/>
      <c r="B87" s="132" t="s">
        <v>186</v>
      </c>
      <c r="C87" s="133"/>
      <c r="D87" s="134"/>
      <c r="E87" s="137"/>
      <c r="F87" s="136"/>
      <c r="G87" s="137"/>
      <c r="H87" s="138"/>
      <c r="I87" s="138"/>
      <c r="J87" s="76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</row>
    <row r="88" spans="1:22">
      <c r="A88" s="91"/>
      <c r="B88" s="132" t="s">
        <v>104</v>
      </c>
      <c r="C88" s="133">
        <v>35</v>
      </c>
      <c r="D88" s="134" t="s">
        <v>10</v>
      </c>
      <c r="E88" s="137">
        <v>480</v>
      </c>
      <c r="F88" s="136">
        <f>SUM(C88*E88)</f>
        <v>16800</v>
      </c>
      <c r="G88" s="137">
        <v>350</v>
      </c>
      <c r="H88" s="138">
        <f>SUM(C88*G88)</f>
        <v>12250</v>
      </c>
      <c r="I88" s="138">
        <f>SUM(F88+H88)</f>
        <v>29050</v>
      </c>
      <c r="J88" s="76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</row>
    <row r="89" spans="1:22">
      <c r="A89" s="91"/>
      <c r="B89" s="132" t="s">
        <v>187</v>
      </c>
      <c r="C89" s="133">
        <v>35</v>
      </c>
      <c r="D89" s="134" t="s">
        <v>7</v>
      </c>
      <c r="E89" s="137">
        <v>3800</v>
      </c>
      <c r="F89" s="136">
        <f>SUM(C89*E89)</f>
        <v>133000</v>
      </c>
      <c r="G89" s="137">
        <v>500</v>
      </c>
      <c r="H89" s="138">
        <f>SUM(C89*G89)</f>
        <v>17500</v>
      </c>
      <c r="I89" s="138">
        <f>SUM(F89+H89)</f>
        <v>150500</v>
      </c>
      <c r="J89" s="76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</row>
    <row r="90" spans="1:22">
      <c r="A90" s="91"/>
      <c r="B90" s="132" t="s">
        <v>102</v>
      </c>
      <c r="C90" s="133">
        <v>35</v>
      </c>
      <c r="D90" s="134" t="s">
        <v>10</v>
      </c>
      <c r="E90" s="137">
        <v>0</v>
      </c>
      <c r="F90" s="136">
        <f>SUM(C90*E90)</f>
        <v>0</v>
      </c>
      <c r="G90" s="137">
        <v>250</v>
      </c>
      <c r="H90" s="138">
        <f>SUM(C90*G90)</f>
        <v>8750</v>
      </c>
      <c r="I90" s="138">
        <f>SUM(F90+H90)</f>
        <v>8750</v>
      </c>
      <c r="J90" s="76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</row>
    <row r="91" spans="1:22">
      <c r="A91" s="91"/>
      <c r="B91" s="132" t="s">
        <v>188</v>
      </c>
      <c r="C91" s="133"/>
      <c r="D91" s="134"/>
      <c r="E91" s="137"/>
      <c r="F91" s="136"/>
      <c r="G91" s="137"/>
      <c r="H91" s="138"/>
      <c r="I91" s="138"/>
      <c r="J91" s="76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</row>
    <row r="92" spans="1:22">
      <c r="A92" s="91"/>
      <c r="B92" s="140" t="s">
        <v>103</v>
      </c>
      <c r="C92" s="133">
        <v>37</v>
      </c>
      <c r="D92" s="134" t="s">
        <v>10</v>
      </c>
      <c r="E92" s="137">
        <v>140</v>
      </c>
      <c r="F92" s="136">
        <f>SUM(C92*E92)</f>
        <v>5180</v>
      </c>
      <c r="G92" s="137">
        <v>70</v>
      </c>
      <c r="H92" s="138">
        <f>SUM(C92*G92)</f>
        <v>2590</v>
      </c>
      <c r="I92" s="138">
        <f>SUM(F92+H92)</f>
        <v>7770</v>
      </c>
      <c r="J92" s="76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</row>
    <row r="93" spans="1:22">
      <c r="A93" s="91"/>
      <c r="B93" s="132" t="s">
        <v>105</v>
      </c>
      <c r="C93" s="133">
        <v>37</v>
      </c>
      <c r="D93" s="134" t="s">
        <v>10</v>
      </c>
      <c r="E93" s="137">
        <v>1200</v>
      </c>
      <c r="F93" s="136">
        <f>SUM(C93*E93)</f>
        <v>44400</v>
      </c>
      <c r="G93" s="137">
        <v>180</v>
      </c>
      <c r="H93" s="138">
        <f>SUM(C93*G93)</f>
        <v>6660</v>
      </c>
      <c r="I93" s="138">
        <f>SUM(F93+H93)</f>
        <v>51060</v>
      </c>
      <c r="J93" s="76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</row>
    <row r="94" spans="1:22">
      <c r="A94" s="91"/>
      <c r="B94" s="132" t="s">
        <v>189</v>
      </c>
      <c r="C94" s="133"/>
      <c r="D94" s="134"/>
      <c r="E94" s="137"/>
      <c r="F94" s="136"/>
      <c r="G94" s="137"/>
      <c r="H94" s="138"/>
      <c r="I94" s="138"/>
      <c r="J94" s="76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</row>
    <row r="95" spans="1:22">
      <c r="A95" s="91"/>
      <c r="B95" s="140" t="s">
        <v>106</v>
      </c>
      <c r="C95" s="133">
        <v>21</v>
      </c>
      <c r="D95" s="134" t="s">
        <v>10</v>
      </c>
      <c r="E95" s="137">
        <v>170</v>
      </c>
      <c r="F95" s="136">
        <f t="shared" ref="F95:F100" si="9">SUM(C95*E95)</f>
        <v>3570</v>
      </c>
      <c r="G95" s="137">
        <v>110</v>
      </c>
      <c r="H95" s="138">
        <f t="shared" ref="H95:H100" si="10">SUM(C95*G95)</f>
        <v>2310</v>
      </c>
      <c r="I95" s="138">
        <f t="shared" ref="I95:I100" si="11">SUM(F95+H95)</f>
        <v>5880</v>
      </c>
      <c r="J95" s="76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</row>
    <row r="96" spans="1:22">
      <c r="A96" s="91"/>
      <c r="B96" s="132" t="s">
        <v>105</v>
      </c>
      <c r="C96" s="133">
        <v>21</v>
      </c>
      <c r="D96" s="134" t="s">
        <v>10</v>
      </c>
      <c r="E96" s="137">
        <v>1200</v>
      </c>
      <c r="F96" s="136">
        <f t="shared" si="9"/>
        <v>25200</v>
      </c>
      <c r="G96" s="137">
        <v>180</v>
      </c>
      <c r="H96" s="138">
        <f t="shared" si="10"/>
        <v>3780</v>
      </c>
      <c r="I96" s="138">
        <f t="shared" si="11"/>
        <v>28980</v>
      </c>
      <c r="J96" s="76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</row>
    <row r="97" spans="1:22">
      <c r="A97" s="91"/>
      <c r="B97" s="132" t="s">
        <v>190</v>
      </c>
      <c r="C97" s="133">
        <v>21</v>
      </c>
      <c r="D97" s="134" t="s">
        <v>71</v>
      </c>
      <c r="E97" s="137">
        <v>365</v>
      </c>
      <c r="F97" s="136">
        <f t="shared" si="9"/>
        <v>7665</v>
      </c>
      <c r="G97" s="137">
        <v>50</v>
      </c>
      <c r="H97" s="138">
        <f t="shared" si="10"/>
        <v>1050</v>
      </c>
      <c r="I97" s="138">
        <f t="shared" si="11"/>
        <v>8715</v>
      </c>
      <c r="J97" s="76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</row>
    <row r="98" spans="1:22">
      <c r="A98" s="91"/>
      <c r="B98" s="132" t="s">
        <v>191</v>
      </c>
      <c r="C98" s="133">
        <v>60</v>
      </c>
      <c r="D98" s="134" t="s">
        <v>7</v>
      </c>
      <c r="E98" s="137">
        <v>300</v>
      </c>
      <c r="F98" s="136">
        <f t="shared" si="9"/>
        <v>18000</v>
      </c>
      <c r="G98" s="137">
        <v>100</v>
      </c>
      <c r="H98" s="138">
        <f t="shared" si="10"/>
        <v>6000</v>
      </c>
      <c r="I98" s="138">
        <f t="shared" si="11"/>
        <v>24000</v>
      </c>
      <c r="J98" s="76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</row>
    <row r="99" spans="1:22">
      <c r="A99" s="91"/>
      <c r="B99" s="132" t="s">
        <v>424</v>
      </c>
      <c r="C99" s="133">
        <v>28</v>
      </c>
      <c r="D99" s="134" t="s">
        <v>425</v>
      </c>
      <c r="E99" s="137">
        <v>13000</v>
      </c>
      <c r="F99" s="136">
        <f t="shared" si="9"/>
        <v>364000</v>
      </c>
      <c r="G99" s="137">
        <v>1250</v>
      </c>
      <c r="H99" s="138">
        <f t="shared" si="10"/>
        <v>35000</v>
      </c>
      <c r="I99" s="138">
        <f t="shared" si="11"/>
        <v>399000</v>
      </c>
      <c r="J99" s="76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</row>
    <row r="100" spans="1:22">
      <c r="A100" s="91"/>
      <c r="B100" s="132" t="s">
        <v>192</v>
      </c>
      <c r="C100" s="133">
        <v>27</v>
      </c>
      <c r="D100" s="134" t="s">
        <v>71</v>
      </c>
      <c r="E100" s="137">
        <v>280</v>
      </c>
      <c r="F100" s="136">
        <f t="shared" si="9"/>
        <v>7560</v>
      </c>
      <c r="G100" s="137">
        <v>100</v>
      </c>
      <c r="H100" s="138">
        <f t="shared" si="10"/>
        <v>2700</v>
      </c>
      <c r="I100" s="138">
        <f t="shared" si="11"/>
        <v>10260</v>
      </c>
      <c r="J100" s="76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</row>
    <row r="101" spans="1:22">
      <c r="A101" s="91">
        <v>3.6</v>
      </c>
      <c r="B101" s="141" t="s">
        <v>85</v>
      </c>
      <c r="C101" s="88"/>
      <c r="D101" s="117"/>
      <c r="E101" s="74"/>
      <c r="F101" s="74"/>
      <c r="G101" s="89"/>
      <c r="H101" s="75"/>
      <c r="I101" s="74"/>
      <c r="J101" s="76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</row>
    <row r="102" spans="1:22">
      <c r="A102" s="91"/>
      <c r="B102" s="142" t="s">
        <v>90</v>
      </c>
      <c r="C102" s="143">
        <v>382</v>
      </c>
      <c r="D102" s="144" t="s">
        <v>7</v>
      </c>
      <c r="E102" s="145"/>
      <c r="F102" s="136">
        <f>SUM(C102*E102)</f>
        <v>0</v>
      </c>
      <c r="G102" s="145">
        <v>240</v>
      </c>
      <c r="H102" s="138">
        <f>SUM(C102*G102)</f>
        <v>91680</v>
      </c>
      <c r="I102" s="138">
        <f>SUM(F102+H102)</f>
        <v>91680</v>
      </c>
      <c r="J102" s="76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</row>
    <row r="103" spans="1:22">
      <c r="A103" s="91"/>
      <c r="B103" s="140" t="s">
        <v>107</v>
      </c>
      <c r="C103" s="133">
        <v>510</v>
      </c>
      <c r="D103" s="134" t="s">
        <v>10</v>
      </c>
      <c r="E103" s="137">
        <v>140</v>
      </c>
      <c r="F103" s="136">
        <f>SUM(C103*E103)</f>
        <v>71400</v>
      </c>
      <c r="G103" s="137">
        <v>35</v>
      </c>
      <c r="H103" s="138">
        <f>SUM(C103*G103)</f>
        <v>17850</v>
      </c>
      <c r="I103" s="138">
        <f>SUM(F103+H103)</f>
        <v>89250</v>
      </c>
      <c r="J103" s="76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</row>
    <row r="104" spans="1:22">
      <c r="A104" s="91">
        <v>3.7</v>
      </c>
      <c r="B104" s="87" t="s">
        <v>68</v>
      </c>
      <c r="C104" s="65"/>
      <c r="D104" s="117"/>
      <c r="E104" s="67"/>
      <c r="F104" s="67"/>
      <c r="G104" s="89"/>
      <c r="H104" s="69"/>
      <c r="I104" s="69"/>
      <c r="J104" s="76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</row>
    <row r="105" spans="1:22">
      <c r="A105" s="99"/>
      <c r="B105" s="120" t="s">
        <v>665</v>
      </c>
      <c r="C105" s="108">
        <v>2190</v>
      </c>
      <c r="D105" s="119" t="s">
        <v>7</v>
      </c>
      <c r="E105" s="103">
        <v>220</v>
      </c>
      <c r="F105" s="103">
        <f>E105*C105</f>
        <v>481800</v>
      </c>
      <c r="G105" s="105">
        <v>70</v>
      </c>
      <c r="H105" s="111">
        <f>G105*C105</f>
        <v>153300</v>
      </c>
      <c r="I105" s="111">
        <f>H105+F105</f>
        <v>635100</v>
      </c>
      <c r="J105" s="115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</row>
    <row r="106" spans="1:22">
      <c r="A106" s="99"/>
      <c r="B106" s="120" t="s">
        <v>664</v>
      </c>
      <c r="C106" s="108">
        <v>185</v>
      </c>
      <c r="D106" s="119" t="s">
        <v>7</v>
      </c>
      <c r="E106" s="103">
        <v>280</v>
      </c>
      <c r="F106" s="103">
        <f>E106*C106</f>
        <v>51800</v>
      </c>
      <c r="G106" s="105">
        <v>70</v>
      </c>
      <c r="H106" s="111">
        <f>G106*C106</f>
        <v>12950</v>
      </c>
      <c r="I106" s="111">
        <f>H106+F106</f>
        <v>64750</v>
      </c>
      <c r="J106" s="115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</row>
    <row r="107" spans="1:22" s="146" customFormat="1">
      <c r="A107" s="99"/>
      <c r="B107" s="120" t="s">
        <v>663</v>
      </c>
      <c r="C107" s="108">
        <v>820</v>
      </c>
      <c r="D107" s="119" t="s">
        <v>7</v>
      </c>
      <c r="E107" s="103">
        <v>50</v>
      </c>
      <c r="F107" s="103">
        <f>E107*C107</f>
        <v>41000</v>
      </c>
      <c r="G107" s="105">
        <v>80</v>
      </c>
      <c r="H107" s="111">
        <f>G107*C107</f>
        <v>65600</v>
      </c>
      <c r="I107" s="111">
        <f>H107+F107</f>
        <v>106600</v>
      </c>
      <c r="J107" s="115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</row>
    <row r="108" spans="1:22" s="146" customFormat="1">
      <c r="A108" s="99"/>
      <c r="B108" s="120" t="s">
        <v>662</v>
      </c>
      <c r="C108" s="108">
        <v>44</v>
      </c>
      <c r="D108" s="119" t="s">
        <v>7</v>
      </c>
      <c r="E108" s="103">
        <v>1349</v>
      </c>
      <c r="F108" s="103">
        <f>E108*C108</f>
        <v>59356</v>
      </c>
      <c r="G108" s="105">
        <v>219</v>
      </c>
      <c r="H108" s="111">
        <f>G108*C108</f>
        <v>9636</v>
      </c>
      <c r="I108" s="111">
        <f>H108+F108</f>
        <v>68992</v>
      </c>
      <c r="J108" s="115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</row>
    <row r="109" spans="1:22" s="146" customFormat="1">
      <c r="A109" s="99"/>
      <c r="B109" s="120" t="s">
        <v>436</v>
      </c>
      <c r="C109" s="108">
        <v>245</v>
      </c>
      <c r="D109" s="119" t="s">
        <v>7</v>
      </c>
      <c r="E109" s="103">
        <v>220</v>
      </c>
      <c r="F109" s="103">
        <f>E109*C109</f>
        <v>53900</v>
      </c>
      <c r="G109" s="105">
        <v>160</v>
      </c>
      <c r="H109" s="111">
        <f>G109*C109</f>
        <v>39200</v>
      </c>
      <c r="I109" s="111">
        <f>H109+F109</f>
        <v>93100</v>
      </c>
      <c r="J109" s="115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</row>
    <row r="110" spans="1:22">
      <c r="A110" s="91">
        <v>3.8</v>
      </c>
      <c r="B110" s="72" t="s">
        <v>86</v>
      </c>
      <c r="C110" s="65"/>
      <c r="D110" s="121"/>
      <c r="E110" s="67"/>
      <c r="F110" s="67"/>
      <c r="G110" s="89"/>
      <c r="H110" s="69"/>
      <c r="I110" s="69"/>
      <c r="J110" s="76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</row>
    <row r="111" spans="1:22">
      <c r="A111" s="91"/>
      <c r="B111" s="72" t="s">
        <v>164</v>
      </c>
      <c r="C111" s="65">
        <v>295</v>
      </c>
      <c r="D111" s="117" t="s">
        <v>10</v>
      </c>
      <c r="E111" s="67">
        <v>1450</v>
      </c>
      <c r="F111" s="67">
        <f>E111*C111</f>
        <v>427750</v>
      </c>
      <c r="G111" s="89">
        <v>250</v>
      </c>
      <c r="H111" s="69">
        <f>G111*C111</f>
        <v>73750</v>
      </c>
      <c r="I111" s="69">
        <f>H111+F111</f>
        <v>501500</v>
      </c>
      <c r="J111" s="76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</row>
    <row r="112" spans="1:22">
      <c r="A112" s="91"/>
      <c r="B112" s="72" t="s">
        <v>165</v>
      </c>
      <c r="C112" s="108">
        <v>1850</v>
      </c>
      <c r="D112" s="109" t="s">
        <v>7</v>
      </c>
      <c r="E112" s="103">
        <v>900</v>
      </c>
      <c r="F112" s="103">
        <f>E112*C112</f>
        <v>1665000</v>
      </c>
      <c r="G112" s="105">
        <v>170</v>
      </c>
      <c r="H112" s="69">
        <f>G112*C112</f>
        <v>314500</v>
      </c>
      <c r="I112" s="69">
        <f>H112+F112</f>
        <v>1979500</v>
      </c>
      <c r="J112" s="76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</row>
    <row r="113" spans="1:22">
      <c r="A113" s="147" t="s">
        <v>269</v>
      </c>
      <c r="B113" s="72" t="s">
        <v>166</v>
      </c>
      <c r="C113" s="108"/>
      <c r="D113" s="148"/>
      <c r="E113" s="103"/>
      <c r="F113" s="104"/>
      <c r="G113" s="105"/>
      <c r="H113" s="75"/>
      <c r="I113" s="75"/>
      <c r="J113" s="85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</row>
    <row r="114" spans="1:22">
      <c r="A114" s="147"/>
      <c r="B114" s="72" t="s">
        <v>167</v>
      </c>
      <c r="C114" s="108">
        <v>26500</v>
      </c>
      <c r="D114" s="109" t="s">
        <v>13</v>
      </c>
      <c r="E114" s="103">
        <v>26</v>
      </c>
      <c r="F114" s="103">
        <f t="shared" ref="F114:F119" si="12">E114*C114</f>
        <v>689000</v>
      </c>
      <c r="G114" s="105">
        <v>8.5</v>
      </c>
      <c r="H114" s="69">
        <f t="shared" ref="H114:H119" si="13">G114*C114</f>
        <v>225250</v>
      </c>
      <c r="I114" s="69">
        <f t="shared" ref="I114:I119" si="14">H114+F114</f>
        <v>914250</v>
      </c>
      <c r="J114" s="85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</row>
    <row r="115" spans="1:22">
      <c r="A115" s="147"/>
      <c r="B115" s="72" t="s">
        <v>109</v>
      </c>
      <c r="C115" s="108">
        <v>4800</v>
      </c>
      <c r="D115" s="149" t="s">
        <v>7</v>
      </c>
      <c r="E115" s="103">
        <v>45</v>
      </c>
      <c r="F115" s="103">
        <f t="shared" si="12"/>
        <v>216000</v>
      </c>
      <c r="G115" s="105">
        <v>35</v>
      </c>
      <c r="H115" s="69">
        <f t="shared" si="13"/>
        <v>168000</v>
      </c>
      <c r="I115" s="69">
        <f t="shared" si="14"/>
        <v>384000</v>
      </c>
      <c r="J115" s="85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</row>
    <row r="116" spans="1:22">
      <c r="A116" s="147"/>
      <c r="B116" s="72" t="s">
        <v>110</v>
      </c>
      <c r="C116" s="108">
        <v>4800</v>
      </c>
      <c r="D116" s="149" t="s">
        <v>7</v>
      </c>
      <c r="E116" s="103">
        <v>50</v>
      </c>
      <c r="F116" s="103">
        <f t="shared" si="12"/>
        <v>240000</v>
      </c>
      <c r="G116" s="105">
        <v>35</v>
      </c>
      <c r="H116" s="69">
        <f t="shared" si="13"/>
        <v>168000</v>
      </c>
      <c r="I116" s="69">
        <f t="shared" si="14"/>
        <v>408000</v>
      </c>
      <c r="J116" s="85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</row>
    <row r="117" spans="1:22">
      <c r="A117" s="147"/>
      <c r="B117" s="72" t="s">
        <v>168</v>
      </c>
      <c r="C117" s="108">
        <v>2860</v>
      </c>
      <c r="D117" s="149" t="s">
        <v>7</v>
      </c>
      <c r="E117" s="103">
        <v>1100</v>
      </c>
      <c r="F117" s="103">
        <f t="shared" si="12"/>
        <v>3146000</v>
      </c>
      <c r="G117" s="105">
        <v>250</v>
      </c>
      <c r="H117" s="69">
        <f t="shared" si="13"/>
        <v>715000</v>
      </c>
      <c r="I117" s="69">
        <f t="shared" si="14"/>
        <v>3861000</v>
      </c>
      <c r="J117" s="85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</row>
    <row r="118" spans="1:22">
      <c r="A118" s="91"/>
      <c r="B118" s="72" t="s">
        <v>111</v>
      </c>
      <c r="C118" s="108">
        <v>1</v>
      </c>
      <c r="D118" s="148" t="s">
        <v>112</v>
      </c>
      <c r="E118" s="103">
        <v>100000</v>
      </c>
      <c r="F118" s="104">
        <f t="shared" si="12"/>
        <v>100000</v>
      </c>
      <c r="G118" s="105">
        <v>0</v>
      </c>
      <c r="H118" s="75">
        <f t="shared" si="13"/>
        <v>0</v>
      </c>
      <c r="I118" s="75">
        <f t="shared" si="14"/>
        <v>100000</v>
      </c>
      <c r="J118" s="85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</row>
    <row r="119" spans="1:22">
      <c r="A119" s="99"/>
      <c r="B119" s="113" t="s">
        <v>113</v>
      </c>
      <c r="C119" s="108">
        <v>1</v>
      </c>
      <c r="D119" s="148" t="s">
        <v>112</v>
      </c>
      <c r="E119" s="103">
        <v>120000</v>
      </c>
      <c r="F119" s="104">
        <f t="shared" si="12"/>
        <v>120000</v>
      </c>
      <c r="G119" s="105">
        <v>0</v>
      </c>
      <c r="H119" s="106">
        <f t="shared" si="13"/>
        <v>0</v>
      </c>
      <c r="I119" s="106">
        <f t="shared" si="14"/>
        <v>120000</v>
      </c>
      <c r="J119" s="150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</row>
    <row r="120" spans="1:22">
      <c r="A120" s="99"/>
      <c r="B120" s="113"/>
      <c r="C120" s="108"/>
      <c r="D120" s="73"/>
      <c r="E120" s="103"/>
      <c r="F120" s="103"/>
      <c r="G120" s="105"/>
      <c r="H120" s="111"/>
      <c r="I120" s="111"/>
      <c r="J120" s="151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</row>
    <row r="121" spans="1:22">
      <c r="A121" s="99"/>
      <c r="B121" s="113"/>
      <c r="C121" s="108"/>
      <c r="D121" s="73"/>
      <c r="E121" s="103"/>
      <c r="F121" s="103"/>
      <c r="G121" s="105"/>
      <c r="H121" s="111"/>
      <c r="I121" s="111"/>
      <c r="J121" s="151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</row>
    <row r="122" spans="1:22">
      <c r="A122" s="99"/>
      <c r="B122" s="113"/>
      <c r="C122" s="108"/>
      <c r="D122" s="66"/>
      <c r="E122" s="103"/>
      <c r="F122" s="103"/>
      <c r="G122" s="105"/>
      <c r="H122" s="111"/>
      <c r="I122" s="111"/>
      <c r="J122" s="151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</row>
    <row r="123" spans="1:22">
      <c r="A123" s="8"/>
      <c r="B123" s="78" t="s">
        <v>21</v>
      </c>
      <c r="C123" s="79"/>
      <c r="D123" s="56"/>
      <c r="E123" s="81"/>
      <c r="F123" s="82">
        <f>SUM(F48:F122)</f>
        <v>12012161</v>
      </c>
      <c r="G123" s="82">
        <v>0</v>
      </c>
      <c r="H123" s="82">
        <f>SUM(H48:H122)</f>
        <v>3956331</v>
      </c>
      <c r="I123" s="82">
        <f>SUM(I39:I122)</f>
        <v>21825534</v>
      </c>
      <c r="J123" s="83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</row>
    <row r="124" spans="1:22">
      <c r="A124" s="91">
        <v>4</v>
      </c>
      <c r="B124" s="84" t="s">
        <v>220</v>
      </c>
      <c r="C124" s="65"/>
      <c r="D124" s="92"/>
      <c r="E124" s="67"/>
      <c r="F124" s="67"/>
      <c r="G124" s="89"/>
      <c r="H124" s="69"/>
      <c r="I124" s="69"/>
      <c r="J124" s="76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</row>
    <row r="125" spans="1:22">
      <c r="A125" s="99">
        <v>4.0999999999999996</v>
      </c>
      <c r="B125" s="84" t="s">
        <v>221</v>
      </c>
      <c r="C125" s="108"/>
      <c r="D125" s="152"/>
      <c r="E125" s="103"/>
      <c r="F125" s="104"/>
      <c r="G125" s="105"/>
      <c r="H125" s="75"/>
      <c r="I125" s="75"/>
      <c r="J125" s="85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</row>
    <row r="126" spans="1:22">
      <c r="A126" s="99"/>
      <c r="B126" s="72" t="s">
        <v>222</v>
      </c>
      <c r="C126" s="108">
        <v>26</v>
      </c>
      <c r="D126" s="153" t="s">
        <v>7</v>
      </c>
      <c r="E126" s="103">
        <v>1200</v>
      </c>
      <c r="F126" s="103">
        <f>E126*C126</f>
        <v>31200</v>
      </c>
      <c r="G126" s="105">
        <v>0</v>
      </c>
      <c r="H126" s="69">
        <f>G126*C126</f>
        <v>0</v>
      </c>
      <c r="I126" s="69">
        <f>H126+F126</f>
        <v>31200</v>
      </c>
      <c r="J126" s="85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</row>
    <row r="127" spans="1:22">
      <c r="A127" s="99"/>
      <c r="B127" s="72" t="s">
        <v>223</v>
      </c>
      <c r="C127" s="108">
        <v>17</v>
      </c>
      <c r="D127" s="153" t="s">
        <v>7</v>
      </c>
      <c r="E127" s="103">
        <v>500</v>
      </c>
      <c r="F127" s="103">
        <f>E127*C127</f>
        <v>8500</v>
      </c>
      <c r="G127" s="105">
        <v>0</v>
      </c>
      <c r="H127" s="69">
        <f>G127*C127</f>
        <v>0</v>
      </c>
      <c r="I127" s="69">
        <f>H127+F127</f>
        <v>8500</v>
      </c>
      <c r="J127" s="85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</row>
    <row r="128" spans="1:22">
      <c r="A128" s="99">
        <v>4.2</v>
      </c>
      <c r="B128" s="84" t="s">
        <v>224</v>
      </c>
      <c r="C128" s="108"/>
      <c r="D128" s="153"/>
      <c r="E128" s="103"/>
      <c r="F128" s="103"/>
      <c r="G128" s="105"/>
      <c r="H128" s="69"/>
      <c r="I128" s="69"/>
      <c r="J128" s="85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</row>
    <row r="129" spans="1:22">
      <c r="A129" s="99"/>
      <c r="B129" s="72" t="s">
        <v>225</v>
      </c>
      <c r="C129" s="108">
        <v>10</v>
      </c>
      <c r="D129" s="153" t="s">
        <v>7</v>
      </c>
      <c r="E129" s="103">
        <v>4000</v>
      </c>
      <c r="F129" s="103">
        <f>E129*C129</f>
        <v>40000</v>
      </c>
      <c r="G129" s="105">
        <v>0</v>
      </c>
      <c r="H129" s="69">
        <f>G129*C129</f>
        <v>0</v>
      </c>
      <c r="I129" s="69">
        <f>H129+F129</f>
        <v>40000</v>
      </c>
      <c r="J129" s="85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</row>
    <row r="130" spans="1:22">
      <c r="A130" s="99"/>
      <c r="B130" s="72" t="s">
        <v>226</v>
      </c>
      <c r="C130" s="108">
        <v>2</v>
      </c>
      <c r="D130" s="153" t="s">
        <v>7</v>
      </c>
      <c r="E130" s="103">
        <v>3500</v>
      </c>
      <c r="F130" s="103">
        <f>E130*C130</f>
        <v>7000</v>
      </c>
      <c r="G130" s="105">
        <v>0</v>
      </c>
      <c r="H130" s="69">
        <f>G130*C130</f>
        <v>0</v>
      </c>
      <c r="I130" s="69">
        <f>H130+F130</f>
        <v>7000</v>
      </c>
      <c r="J130" s="85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</row>
    <row r="131" spans="1:22">
      <c r="A131" s="99"/>
      <c r="B131" s="72" t="s">
        <v>227</v>
      </c>
      <c r="C131" s="108">
        <v>17</v>
      </c>
      <c r="D131" s="153" t="s">
        <v>7</v>
      </c>
      <c r="E131" s="103">
        <v>2900</v>
      </c>
      <c r="F131" s="103">
        <f>E131*C131</f>
        <v>49300</v>
      </c>
      <c r="G131" s="105">
        <v>0</v>
      </c>
      <c r="H131" s="69">
        <f>G131*C131</f>
        <v>0</v>
      </c>
      <c r="I131" s="69">
        <f>H131+F131</f>
        <v>49300</v>
      </c>
      <c r="J131" s="85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</row>
    <row r="132" spans="1:22">
      <c r="A132" s="99"/>
      <c r="B132" s="72" t="s">
        <v>228</v>
      </c>
      <c r="C132" s="108">
        <v>15</v>
      </c>
      <c r="D132" s="153" t="s">
        <v>7</v>
      </c>
      <c r="E132" s="103">
        <v>2900</v>
      </c>
      <c r="F132" s="103">
        <f>E132*C132</f>
        <v>43500</v>
      </c>
      <c r="G132" s="105">
        <v>0</v>
      </c>
      <c r="H132" s="69">
        <f>G132*C132</f>
        <v>0</v>
      </c>
      <c r="I132" s="69">
        <f>H132+F132</f>
        <v>43500</v>
      </c>
      <c r="J132" s="85"/>
    </row>
    <row r="133" spans="1:22">
      <c r="A133" s="99"/>
      <c r="B133" s="72" t="s">
        <v>229</v>
      </c>
      <c r="C133" s="108">
        <v>46</v>
      </c>
      <c r="D133" s="153" t="s">
        <v>83</v>
      </c>
      <c r="E133" s="103">
        <v>110</v>
      </c>
      <c r="F133" s="103">
        <f>E133*C133</f>
        <v>5060</v>
      </c>
      <c r="G133" s="105">
        <v>0</v>
      </c>
      <c r="H133" s="69">
        <f>G133*C133</f>
        <v>0</v>
      </c>
      <c r="I133" s="69">
        <f>H133+F133</f>
        <v>5060</v>
      </c>
      <c r="J133" s="85"/>
      <c r="L133" s="34"/>
    </row>
    <row r="134" spans="1:22">
      <c r="A134" s="99">
        <v>4.3</v>
      </c>
      <c r="B134" s="84" t="s">
        <v>230</v>
      </c>
      <c r="C134" s="101"/>
      <c r="D134" s="152"/>
      <c r="E134" s="104"/>
      <c r="F134" s="104"/>
      <c r="G134" s="105"/>
      <c r="H134" s="106"/>
      <c r="I134" s="106"/>
      <c r="J134" s="150"/>
    </row>
    <row r="135" spans="1:22">
      <c r="A135" s="99"/>
      <c r="B135" s="72" t="s">
        <v>226</v>
      </c>
      <c r="C135" s="108">
        <v>4</v>
      </c>
      <c r="D135" s="153" t="s">
        <v>7</v>
      </c>
      <c r="E135" s="103">
        <v>3500</v>
      </c>
      <c r="F135" s="103">
        <f>E135*C135</f>
        <v>14000</v>
      </c>
      <c r="G135" s="105">
        <v>0</v>
      </c>
      <c r="H135" s="69">
        <f>G135*C135</f>
        <v>0</v>
      </c>
      <c r="I135" s="69">
        <f>H135+F135</f>
        <v>14000</v>
      </c>
      <c r="J135" s="85"/>
    </row>
    <row r="136" spans="1:22">
      <c r="A136" s="99"/>
      <c r="B136" s="72" t="s">
        <v>227</v>
      </c>
      <c r="C136" s="108">
        <v>41</v>
      </c>
      <c r="D136" s="153" t="s">
        <v>7</v>
      </c>
      <c r="E136" s="103">
        <v>2900</v>
      </c>
      <c r="F136" s="103">
        <f>E136*C136</f>
        <v>118900</v>
      </c>
      <c r="G136" s="105">
        <v>0</v>
      </c>
      <c r="H136" s="69">
        <f>G136*C136</f>
        <v>0</v>
      </c>
      <c r="I136" s="69">
        <f>H136+F136</f>
        <v>118900</v>
      </c>
      <c r="J136" s="85"/>
    </row>
    <row r="137" spans="1:22">
      <c r="A137" s="99"/>
      <c r="B137" s="72" t="s">
        <v>229</v>
      </c>
      <c r="C137" s="108">
        <v>46</v>
      </c>
      <c r="D137" s="153" t="s">
        <v>83</v>
      </c>
      <c r="E137" s="103">
        <v>110</v>
      </c>
      <c r="F137" s="103">
        <f>E137*C137</f>
        <v>5060</v>
      </c>
      <c r="G137" s="105">
        <v>0</v>
      </c>
      <c r="H137" s="69">
        <f>G137*C137</f>
        <v>0</v>
      </c>
      <c r="I137" s="69">
        <f>H137+F137</f>
        <v>5060</v>
      </c>
      <c r="J137" s="85"/>
    </row>
    <row r="138" spans="1:22">
      <c r="A138" s="99">
        <v>4.4000000000000004</v>
      </c>
      <c r="B138" s="84" t="s">
        <v>231</v>
      </c>
      <c r="C138" s="108"/>
      <c r="D138" s="153"/>
      <c r="E138" s="103"/>
      <c r="F138" s="103"/>
      <c r="G138" s="105"/>
      <c r="H138" s="69"/>
      <c r="I138" s="69"/>
      <c r="J138" s="85"/>
    </row>
    <row r="139" spans="1:22">
      <c r="A139" s="99"/>
      <c r="B139" s="72" t="s">
        <v>226</v>
      </c>
      <c r="C139" s="108">
        <v>2</v>
      </c>
      <c r="D139" s="153" t="s">
        <v>7</v>
      </c>
      <c r="E139" s="103">
        <v>3500</v>
      </c>
      <c r="F139" s="103">
        <f>E139*C139</f>
        <v>7000</v>
      </c>
      <c r="G139" s="105">
        <v>0</v>
      </c>
      <c r="H139" s="69">
        <f>G139*C139</f>
        <v>0</v>
      </c>
      <c r="I139" s="69">
        <f>H139+F139</f>
        <v>7000</v>
      </c>
      <c r="J139" s="85"/>
    </row>
    <row r="140" spans="1:22">
      <c r="A140" s="99"/>
      <c r="B140" s="72" t="s">
        <v>227</v>
      </c>
      <c r="C140" s="108">
        <v>26</v>
      </c>
      <c r="D140" s="153" t="s">
        <v>7</v>
      </c>
      <c r="E140" s="103">
        <v>2900</v>
      </c>
      <c r="F140" s="103">
        <f>E140*C140</f>
        <v>75400</v>
      </c>
      <c r="G140" s="105">
        <v>0</v>
      </c>
      <c r="H140" s="69">
        <f>G140*C140</f>
        <v>0</v>
      </c>
      <c r="I140" s="69">
        <f>H140+F140</f>
        <v>75400</v>
      </c>
      <c r="J140" s="85"/>
    </row>
    <row r="141" spans="1:22">
      <c r="A141" s="99"/>
      <c r="B141" s="72" t="s">
        <v>225</v>
      </c>
      <c r="C141" s="108">
        <v>5</v>
      </c>
      <c r="D141" s="153" t="s">
        <v>7</v>
      </c>
      <c r="E141" s="103">
        <v>4000</v>
      </c>
      <c r="F141" s="103">
        <f>E141*C141</f>
        <v>20000</v>
      </c>
      <c r="G141" s="105">
        <v>0</v>
      </c>
      <c r="H141" s="69">
        <f>G141*C141</f>
        <v>0</v>
      </c>
      <c r="I141" s="69">
        <f>H141+F141</f>
        <v>20000</v>
      </c>
      <c r="J141" s="85"/>
    </row>
    <row r="142" spans="1:22">
      <c r="A142" s="99"/>
      <c r="B142" s="72" t="s">
        <v>229</v>
      </c>
      <c r="C142" s="108">
        <v>37</v>
      </c>
      <c r="D142" s="153" t="s">
        <v>83</v>
      </c>
      <c r="E142" s="103">
        <v>110</v>
      </c>
      <c r="F142" s="103">
        <f>E142*C142</f>
        <v>4070</v>
      </c>
      <c r="G142" s="105">
        <v>0</v>
      </c>
      <c r="H142" s="69">
        <f>G142*C142</f>
        <v>0</v>
      </c>
      <c r="I142" s="69">
        <f>H142+F142</f>
        <v>4070</v>
      </c>
      <c r="J142" s="85"/>
    </row>
    <row r="143" spans="1:22">
      <c r="A143" s="99">
        <v>4.5</v>
      </c>
      <c r="B143" s="84" t="s">
        <v>232</v>
      </c>
      <c r="C143" s="101"/>
      <c r="D143" s="152"/>
      <c r="E143" s="104"/>
      <c r="F143" s="104"/>
      <c r="G143" s="105"/>
      <c r="H143" s="106"/>
      <c r="I143" s="106"/>
      <c r="J143" s="150"/>
    </row>
    <row r="144" spans="1:22">
      <c r="A144" s="99"/>
      <c r="B144" s="72" t="s">
        <v>233</v>
      </c>
      <c r="C144" s="108">
        <v>20</v>
      </c>
      <c r="D144" s="153" t="s">
        <v>7</v>
      </c>
      <c r="E144" s="103">
        <v>3500</v>
      </c>
      <c r="F144" s="103">
        <f>E144*C144</f>
        <v>70000</v>
      </c>
      <c r="G144" s="105">
        <v>0</v>
      </c>
      <c r="H144" s="69">
        <f>G144*C144</f>
        <v>0</v>
      </c>
      <c r="I144" s="69">
        <f>H144+F144</f>
        <v>70000</v>
      </c>
      <c r="J144" s="85"/>
    </row>
    <row r="145" spans="1:12">
      <c r="A145" s="99"/>
      <c r="B145" s="72" t="s">
        <v>234</v>
      </c>
      <c r="C145" s="108">
        <v>22</v>
      </c>
      <c r="D145" s="153" t="s">
        <v>83</v>
      </c>
      <c r="E145" s="103">
        <v>1950</v>
      </c>
      <c r="F145" s="103">
        <f>E145*C145</f>
        <v>42900</v>
      </c>
      <c r="G145" s="105">
        <v>0</v>
      </c>
      <c r="H145" s="69">
        <f>G145*C145</f>
        <v>0</v>
      </c>
      <c r="I145" s="69">
        <f>H145+F145</f>
        <v>42900</v>
      </c>
      <c r="J145" s="85"/>
      <c r="L145" s="34"/>
    </row>
    <row r="146" spans="1:12">
      <c r="A146" s="99"/>
      <c r="B146" s="72" t="s">
        <v>235</v>
      </c>
      <c r="C146" s="108">
        <v>3</v>
      </c>
      <c r="D146" s="153" t="s">
        <v>7</v>
      </c>
      <c r="E146" s="103">
        <v>2900</v>
      </c>
      <c r="F146" s="103">
        <f>E146*C146</f>
        <v>8700</v>
      </c>
      <c r="G146" s="105">
        <v>0</v>
      </c>
      <c r="H146" s="69">
        <f>G146*C146</f>
        <v>0</v>
      </c>
      <c r="I146" s="69">
        <f>H146+F146</f>
        <v>8700</v>
      </c>
      <c r="J146" s="85"/>
      <c r="L146" s="34"/>
    </row>
    <row r="147" spans="1:12">
      <c r="A147" s="99"/>
      <c r="B147" s="72" t="s">
        <v>236</v>
      </c>
      <c r="C147" s="108">
        <v>22</v>
      </c>
      <c r="D147" s="153" t="s">
        <v>83</v>
      </c>
      <c r="E147" s="103">
        <v>110</v>
      </c>
      <c r="F147" s="103">
        <f>E147*C147</f>
        <v>2420</v>
      </c>
      <c r="G147" s="105">
        <v>0</v>
      </c>
      <c r="H147" s="69">
        <f>G147*C147</f>
        <v>0</v>
      </c>
      <c r="I147" s="69">
        <f>H147+F147</f>
        <v>2420</v>
      </c>
      <c r="J147" s="85"/>
    </row>
    <row r="148" spans="1:12">
      <c r="A148" s="99">
        <v>4.5999999999999996</v>
      </c>
      <c r="B148" s="84" t="s">
        <v>237</v>
      </c>
      <c r="C148" s="101"/>
      <c r="D148" s="152"/>
      <c r="E148" s="104"/>
      <c r="F148" s="104"/>
      <c r="G148" s="105"/>
      <c r="H148" s="106"/>
      <c r="I148" s="106"/>
      <c r="J148" s="150"/>
    </row>
    <row r="149" spans="1:12">
      <c r="A149" s="99"/>
      <c r="B149" s="72" t="s">
        <v>238</v>
      </c>
      <c r="C149" s="108">
        <v>258</v>
      </c>
      <c r="D149" s="153" t="s">
        <v>83</v>
      </c>
      <c r="E149" s="103">
        <v>110</v>
      </c>
      <c r="F149" s="103">
        <f>E149*C149</f>
        <v>28380</v>
      </c>
      <c r="G149" s="105">
        <v>0</v>
      </c>
      <c r="H149" s="69">
        <f>G149*C149</f>
        <v>0</v>
      </c>
      <c r="I149" s="69">
        <f>H149+F149</f>
        <v>28380</v>
      </c>
      <c r="J149" s="85"/>
      <c r="L149" s="34"/>
    </row>
    <row r="150" spans="1:12">
      <c r="A150" s="99">
        <v>4.7</v>
      </c>
      <c r="B150" s="84" t="s">
        <v>241</v>
      </c>
      <c r="C150" s="101"/>
      <c r="D150" s="152"/>
      <c r="E150" s="104"/>
      <c r="F150" s="104"/>
      <c r="G150" s="105"/>
      <c r="H150" s="106"/>
      <c r="I150" s="106"/>
      <c r="J150" s="150"/>
      <c r="L150" s="34"/>
    </row>
    <row r="151" spans="1:12">
      <c r="A151" s="99"/>
      <c r="B151" s="72" t="s">
        <v>239</v>
      </c>
      <c r="C151" s="108">
        <v>43</v>
      </c>
      <c r="D151" s="153" t="s">
        <v>7</v>
      </c>
      <c r="E151" s="103">
        <v>3500</v>
      </c>
      <c r="F151" s="103">
        <f>E151*C151</f>
        <v>150500</v>
      </c>
      <c r="G151" s="105">
        <v>0</v>
      </c>
      <c r="H151" s="69">
        <f>G151*C151</f>
        <v>0</v>
      </c>
      <c r="I151" s="69">
        <f>H151+F151</f>
        <v>150500</v>
      </c>
      <c r="J151" s="85"/>
    </row>
    <row r="152" spans="1:12">
      <c r="A152" s="99"/>
      <c r="B152" s="72" t="s">
        <v>240</v>
      </c>
      <c r="C152" s="108">
        <v>28</v>
      </c>
      <c r="D152" s="153" t="s">
        <v>7</v>
      </c>
      <c r="E152" s="103">
        <v>4000</v>
      </c>
      <c r="F152" s="103">
        <f>E152*C152</f>
        <v>112000</v>
      </c>
      <c r="G152" s="105">
        <v>0</v>
      </c>
      <c r="H152" s="69">
        <f>G152*C152</f>
        <v>0</v>
      </c>
      <c r="I152" s="69">
        <f>H152+F152</f>
        <v>112000</v>
      </c>
      <c r="J152" s="85"/>
    </row>
    <row r="153" spans="1:12">
      <c r="A153" s="99"/>
      <c r="B153" s="72" t="s">
        <v>229</v>
      </c>
      <c r="C153" s="108">
        <v>63</v>
      </c>
      <c r="D153" s="153" t="s">
        <v>83</v>
      </c>
      <c r="E153" s="103">
        <v>110</v>
      </c>
      <c r="F153" s="103">
        <f>E153*C153</f>
        <v>6930</v>
      </c>
      <c r="G153" s="105">
        <v>0</v>
      </c>
      <c r="H153" s="69">
        <f>G153*C153</f>
        <v>0</v>
      </c>
      <c r="I153" s="69">
        <f>H153+F153</f>
        <v>6930</v>
      </c>
      <c r="J153" s="85"/>
    </row>
    <row r="154" spans="1:12">
      <c r="A154" s="99"/>
      <c r="B154" s="72" t="s">
        <v>666</v>
      </c>
      <c r="C154" s="108">
        <v>1</v>
      </c>
      <c r="D154" s="153" t="s">
        <v>71</v>
      </c>
      <c r="E154" s="103">
        <v>350000</v>
      </c>
      <c r="F154" s="103">
        <f>E154*C154</f>
        <v>350000</v>
      </c>
      <c r="G154" s="105">
        <v>0</v>
      </c>
      <c r="H154" s="69">
        <f>G154*C154</f>
        <v>0</v>
      </c>
      <c r="I154" s="69">
        <f>H154+F154</f>
        <v>350000</v>
      </c>
      <c r="J154" s="85"/>
    </row>
    <row r="155" spans="1:12">
      <c r="A155" s="99">
        <v>4.8</v>
      </c>
      <c r="B155" s="107" t="s">
        <v>242</v>
      </c>
      <c r="C155" s="101"/>
      <c r="D155" s="152"/>
      <c r="E155" s="104"/>
      <c r="F155" s="104"/>
      <c r="G155" s="105"/>
      <c r="H155" s="106"/>
      <c r="I155" s="106"/>
      <c r="J155" s="150"/>
      <c r="L155" s="34"/>
    </row>
    <row r="156" spans="1:12">
      <c r="A156" s="99"/>
      <c r="B156" s="113" t="s">
        <v>240</v>
      </c>
      <c r="C156" s="108">
        <v>28</v>
      </c>
      <c r="D156" s="153" t="s">
        <v>7</v>
      </c>
      <c r="E156" s="103">
        <v>4000</v>
      </c>
      <c r="F156" s="103">
        <f>E156*C156</f>
        <v>112000</v>
      </c>
      <c r="G156" s="105">
        <v>0</v>
      </c>
      <c r="H156" s="69">
        <f>G156*C156</f>
        <v>0</v>
      </c>
      <c r="I156" s="69">
        <f>H156+F156</f>
        <v>112000</v>
      </c>
      <c r="J156" s="85"/>
    </row>
    <row r="157" spans="1:12">
      <c r="A157" s="99"/>
      <c r="B157" s="113" t="s">
        <v>239</v>
      </c>
      <c r="C157" s="108">
        <v>18</v>
      </c>
      <c r="D157" s="153" t="s">
        <v>7</v>
      </c>
      <c r="E157" s="103">
        <v>2900</v>
      </c>
      <c r="F157" s="103">
        <f>E157*C157</f>
        <v>52200</v>
      </c>
      <c r="G157" s="105">
        <v>0</v>
      </c>
      <c r="H157" s="69">
        <f>G157*C157</f>
        <v>0</v>
      </c>
      <c r="I157" s="69">
        <f>H157+F157</f>
        <v>52200</v>
      </c>
      <c r="J157" s="85"/>
    </row>
    <row r="158" spans="1:12">
      <c r="A158" s="99"/>
      <c r="B158" s="113" t="s">
        <v>227</v>
      </c>
      <c r="C158" s="108">
        <v>58</v>
      </c>
      <c r="D158" s="153" t="s">
        <v>7</v>
      </c>
      <c r="E158" s="103">
        <v>2700</v>
      </c>
      <c r="F158" s="103">
        <f>E158*C158</f>
        <v>156600</v>
      </c>
      <c r="G158" s="105">
        <v>0</v>
      </c>
      <c r="H158" s="69">
        <f>G158*C158</f>
        <v>0</v>
      </c>
      <c r="I158" s="69">
        <f>H158+F158</f>
        <v>156600</v>
      </c>
      <c r="J158" s="85"/>
    </row>
    <row r="159" spans="1:12">
      <c r="A159" s="99"/>
      <c r="B159" s="113" t="s">
        <v>243</v>
      </c>
      <c r="C159" s="108">
        <v>78</v>
      </c>
      <c r="D159" s="153" t="s">
        <v>83</v>
      </c>
      <c r="E159" s="103">
        <v>110</v>
      </c>
      <c r="F159" s="103">
        <f>E159*C159</f>
        <v>8580</v>
      </c>
      <c r="G159" s="105">
        <v>0</v>
      </c>
      <c r="H159" s="69">
        <f>G159*C159</f>
        <v>0</v>
      </c>
      <c r="I159" s="69">
        <f>H159+F159</f>
        <v>8580</v>
      </c>
      <c r="J159" s="85"/>
    </row>
    <row r="160" spans="1:12">
      <c r="A160" s="99">
        <v>4.9000000000000004</v>
      </c>
      <c r="B160" s="107" t="s">
        <v>244</v>
      </c>
      <c r="C160" s="101"/>
      <c r="D160" s="152"/>
      <c r="E160" s="104"/>
      <c r="F160" s="104"/>
      <c r="G160" s="105"/>
      <c r="H160" s="106"/>
      <c r="I160" s="106"/>
      <c r="J160" s="150"/>
      <c r="L160" s="34"/>
    </row>
    <row r="161" spans="1:12">
      <c r="A161" s="99"/>
      <c r="B161" s="113" t="s">
        <v>240</v>
      </c>
      <c r="C161" s="108">
        <v>7</v>
      </c>
      <c r="D161" s="153" t="s">
        <v>7</v>
      </c>
      <c r="E161" s="103">
        <v>4000</v>
      </c>
      <c r="F161" s="103">
        <f>E161*C161</f>
        <v>28000</v>
      </c>
      <c r="G161" s="105">
        <v>0</v>
      </c>
      <c r="H161" s="69">
        <f>G161*C161</f>
        <v>0</v>
      </c>
      <c r="I161" s="69">
        <f>H161+F161</f>
        <v>28000</v>
      </c>
      <c r="J161" s="85"/>
    </row>
    <row r="162" spans="1:12">
      <c r="A162" s="99"/>
      <c r="B162" s="113" t="s">
        <v>239</v>
      </c>
      <c r="C162" s="108">
        <v>8</v>
      </c>
      <c r="D162" s="153" t="s">
        <v>7</v>
      </c>
      <c r="E162" s="103">
        <v>3500</v>
      </c>
      <c r="F162" s="103">
        <f>E162*C162</f>
        <v>28000</v>
      </c>
      <c r="G162" s="105">
        <v>0</v>
      </c>
      <c r="H162" s="69">
        <f>G162*C162</f>
        <v>0</v>
      </c>
      <c r="I162" s="69">
        <f>H162+F162</f>
        <v>28000</v>
      </c>
      <c r="J162" s="85"/>
    </row>
    <row r="163" spans="1:12">
      <c r="A163" s="99"/>
      <c r="B163" s="113" t="s">
        <v>227</v>
      </c>
      <c r="C163" s="108">
        <v>15</v>
      </c>
      <c r="D163" s="153" t="s">
        <v>7</v>
      </c>
      <c r="E163" s="103">
        <v>2700</v>
      </c>
      <c r="F163" s="103">
        <f>E163*C163</f>
        <v>40500</v>
      </c>
      <c r="G163" s="105">
        <v>0</v>
      </c>
      <c r="H163" s="69">
        <f>G163*C163</f>
        <v>0</v>
      </c>
      <c r="I163" s="69">
        <f>H163+F163</f>
        <v>40500</v>
      </c>
      <c r="J163" s="85"/>
    </row>
    <row r="164" spans="1:12">
      <c r="A164" s="99"/>
      <c r="B164" s="113" t="s">
        <v>243</v>
      </c>
      <c r="C164" s="108">
        <v>60</v>
      </c>
      <c r="D164" s="153" t="s">
        <v>83</v>
      </c>
      <c r="E164" s="103">
        <v>110</v>
      </c>
      <c r="F164" s="103">
        <f>E164*C164</f>
        <v>6600</v>
      </c>
      <c r="G164" s="105">
        <v>0</v>
      </c>
      <c r="H164" s="69">
        <f>G164*C164</f>
        <v>0</v>
      </c>
      <c r="I164" s="69">
        <f>H164+F164</f>
        <v>6600</v>
      </c>
      <c r="J164" s="85"/>
    </row>
    <row r="165" spans="1:12">
      <c r="A165" s="99" t="s">
        <v>268</v>
      </c>
      <c r="B165" s="107" t="s">
        <v>245</v>
      </c>
      <c r="C165" s="101"/>
      <c r="D165" s="152"/>
      <c r="E165" s="104"/>
      <c r="F165" s="104"/>
      <c r="G165" s="105"/>
      <c r="H165" s="106"/>
      <c r="I165" s="106"/>
      <c r="J165" s="150"/>
      <c r="L165" s="34"/>
    </row>
    <row r="166" spans="1:12">
      <c r="A166" s="99"/>
      <c r="B166" s="113" t="s">
        <v>240</v>
      </c>
      <c r="C166" s="108">
        <v>7</v>
      </c>
      <c r="D166" s="153" t="s">
        <v>7</v>
      </c>
      <c r="E166" s="103">
        <v>4000</v>
      </c>
      <c r="F166" s="103">
        <f>E166*C166</f>
        <v>28000</v>
      </c>
      <c r="G166" s="105">
        <v>0</v>
      </c>
      <c r="H166" s="69">
        <f>G166*C166</f>
        <v>0</v>
      </c>
      <c r="I166" s="69">
        <f>H166+F166</f>
        <v>28000</v>
      </c>
      <c r="J166" s="85"/>
    </row>
    <row r="167" spans="1:12">
      <c r="A167" s="99"/>
      <c r="B167" s="113" t="s">
        <v>239</v>
      </c>
      <c r="C167" s="108">
        <v>8</v>
      </c>
      <c r="D167" s="153" t="s">
        <v>7</v>
      </c>
      <c r="E167" s="103">
        <v>3500</v>
      </c>
      <c r="F167" s="103">
        <f>E167*C167</f>
        <v>28000</v>
      </c>
      <c r="G167" s="105">
        <v>0</v>
      </c>
      <c r="H167" s="69">
        <f>G167*C167</f>
        <v>0</v>
      </c>
      <c r="I167" s="69">
        <f>H167+F167</f>
        <v>28000</v>
      </c>
      <c r="J167" s="85"/>
    </row>
    <row r="168" spans="1:12">
      <c r="A168" s="99"/>
      <c r="B168" s="113" t="s">
        <v>227</v>
      </c>
      <c r="C168" s="108">
        <v>9</v>
      </c>
      <c r="D168" s="153" t="s">
        <v>7</v>
      </c>
      <c r="E168" s="103">
        <v>2700</v>
      </c>
      <c r="F168" s="103">
        <f>E168*C168</f>
        <v>24300</v>
      </c>
      <c r="G168" s="105">
        <v>0</v>
      </c>
      <c r="H168" s="69">
        <f>G168*C168</f>
        <v>0</v>
      </c>
      <c r="I168" s="69">
        <f>H168+F168</f>
        <v>24300</v>
      </c>
      <c r="J168" s="85"/>
      <c r="L168" s="34"/>
    </row>
    <row r="169" spans="1:12">
      <c r="A169" s="99"/>
      <c r="B169" s="113" t="s">
        <v>246</v>
      </c>
      <c r="C169" s="108">
        <v>40</v>
      </c>
      <c r="D169" s="153" t="s">
        <v>83</v>
      </c>
      <c r="E169" s="103">
        <v>110</v>
      </c>
      <c r="F169" s="103">
        <f>E169*C169</f>
        <v>4400</v>
      </c>
      <c r="G169" s="105">
        <v>0</v>
      </c>
      <c r="H169" s="69">
        <f>G169*C169</f>
        <v>0</v>
      </c>
      <c r="I169" s="69">
        <f>H169+F169</f>
        <v>4400</v>
      </c>
      <c r="J169" s="85"/>
    </row>
    <row r="170" spans="1:12">
      <c r="A170" s="99">
        <v>4.1100000000000003</v>
      </c>
      <c r="B170" s="107" t="s">
        <v>247</v>
      </c>
      <c r="C170" s="101"/>
      <c r="D170" s="152"/>
      <c r="E170" s="104"/>
      <c r="F170" s="104"/>
      <c r="G170" s="105"/>
      <c r="H170" s="106"/>
      <c r="I170" s="106"/>
      <c r="J170" s="150"/>
    </row>
    <row r="171" spans="1:12">
      <c r="A171" s="99"/>
      <c r="B171" s="113" t="s">
        <v>248</v>
      </c>
      <c r="C171" s="108">
        <v>30</v>
      </c>
      <c r="D171" s="153" t="s">
        <v>7</v>
      </c>
      <c r="E171" s="103">
        <v>3200</v>
      </c>
      <c r="F171" s="103">
        <f>E171*C171</f>
        <v>96000</v>
      </c>
      <c r="G171" s="105">
        <v>0</v>
      </c>
      <c r="H171" s="69">
        <f>G171*C171</f>
        <v>0</v>
      </c>
      <c r="I171" s="69">
        <f>H171+F171</f>
        <v>96000</v>
      </c>
      <c r="J171" s="85"/>
    </row>
    <row r="172" spans="1:12">
      <c r="A172" s="99"/>
      <c r="B172" s="113" t="s">
        <v>249</v>
      </c>
      <c r="C172" s="108">
        <v>15</v>
      </c>
      <c r="D172" s="153" t="s">
        <v>7</v>
      </c>
      <c r="E172" s="103">
        <v>2800</v>
      </c>
      <c r="F172" s="103">
        <f>E172*C172</f>
        <v>42000</v>
      </c>
      <c r="G172" s="105">
        <v>0</v>
      </c>
      <c r="H172" s="69">
        <f>G172*C172</f>
        <v>0</v>
      </c>
      <c r="I172" s="69">
        <f>H172+F172</f>
        <v>42000</v>
      </c>
      <c r="J172" s="85"/>
      <c r="L172" s="34"/>
    </row>
    <row r="173" spans="1:12">
      <c r="A173" s="99">
        <v>4.12</v>
      </c>
      <c r="B173" s="107" t="s">
        <v>250</v>
      </c>
      <c r="C173" s="101"/>
      <c r="D173" s="152"/>
      <c r="E173" s="104"/>
      <c r="F173" s="104"/>
      <c r="G173" s="105"/>
      <c r="H173" s="106"/>
      <c r="I173" s="106"/>
      <c r="J173" s="150"/>
    </row>
    <row r="174" spans="1:12">
      <c r="A174" s="99">
        <v>4.13</v>
      </c>
      <c r="B174" s="107" t="s">
        <v>251</v>
      </c>
      <c r="C174" s="101"/>
      <c r="D174" s="152"/>
      <c r="E174" s="104"/>
      <c r="F174" s="104"/>
      <c r="G174" s="105"/>
      <c r="H174" s="106"/>
      <c r="I174" s="106"/>
      <c r="J174" s="150"/>
    </row>
    <row r="175" spans="1:12">
      <c r="A175" s="99"/>
      <c r="B175" s="113" t="s">
        <v>674</v>
      </c>
      <c r="C175" s="108">
        <v>45</v>
      </c>
      <c r="D175" s="153" t="s">
        <v>7</v>
      </c>
      <c r="E175" s="103">
        <v>2900</v>
      </c>
      <c r="F175" s="103">
        <f>E175*C175</f>
        <v>130500</v>
      </c>
      <c r="G175" s="105">
        <v>0</v>
      </c>
      <c r="H175" s="69">
        <f>G175*C175</f>
        <v>0</v>
      </c>
      <c r="I175" s="69">
        <f>H175+F175</f>
        <v>130500</v>
      </c>
      <c r="J175" s="85"/>
      <c r="L175" s="34"/>
    </row>
    <row r="176" spans="1:12">
      <c r="A176" s="99"/>
      <c r="B176" s="113" t="s">
        <v>675</v>
      </c>
      <c r="C176" s="108">
        <v>30</v>
      </c>
      <c r="D176" s="153" t="s">
        <v>7</v>
      </c>
      <c r="E176" s="103">
        <v>2700</v>
      </c>
      <c r="F176" s="103">
        <f>E176*C176</f>
        <v>81000</v>
      </c>
      <c r="G176" s="105">
        <v>0</v>
      </c>
      <c r="H176" s="69">
        <f>G176*C176</f>
        <v>0</v>
      </c>
      <c r="I176" s="69">
        <f>H176+F176</f>
        <v>81000</v>
      </c>
      <c r="J176" s="85"/>
    </row>
    <row r="177" spans="1:12">
      <c r="A177" s="99"/>
      <c r="B177" s="113" t="s">
        <v>252</v>
      </c>
      <c r="C177" s="108">
        <v>25</v>
      </c>
      <c r="D177" s="153" t="s">
        <v>253</v>
      </c>
      <c r="E177" s="103">
        <v>1000</v>
      </c>
      <c r="F177" s="103">
        <f>E177*C177</f>
        <v>25000</v>
      </c>
      <c r="G177" s="105">
        <v>0</v>
      </c>
      <c r="H177" s="69">
        <f>G177*C177</f>
        <v>0</v>
      </c>
      <c r="I177" s="69">
        <f>H177+F177</f>
        <v>25000</v>
      </c>
      <c r="J177" s="85"/>
    </row>
    <row r="178" spans="1:12">
      <c r="A178" s="99"/>
      <c r="B178" s="113" t="s">
        <v>254</v>
      </c>
      <c r="C178" s="108">
        <v>1</v>
      </c>
      <c r="D178" s="153" t="s">
        <v>71</v>
      </c>
      <c r="E178" s="103">
        <v>18000</v>
      </c>
      <c r="F178" s="103">
        <f>E178*C178</f>
        <v>18000</v>
      </c>
      <c r="G178" s="105">
        <v>0</v>
      </c>
      <c r="H178" s="69">
        <f>G178*C178</f>
        <v>0</v>
      </c>
      <c r="I178" s="69">
        <f>H178+F178</f>
        <v>18000</v>
      </c>
      <c r="J178" s="85"/>
    </row>
    <row r="179" spans="1:12">
      <c r="A179" s="99"/>
      <c r="B179" s="113" t="s">
        <v>229</v>
      </c>
      <c r="C179" s="108">
        <v>62</v>
      </c>
      <c r="D179" s="153" t="s">
        <v>83</v>
      </c>
      <c r="E179" s="103">
        <v>110</v>
      </c>
      <c r="F179" s="103">
        <f>E179*C179</f>
        <v>6820</v>
      </c>
      <c r="G179" s="105">
        <v>0</v>
      </c>
      <c r="H179" s="69">
        <f>G179*C179</f>
        <v>0</v>
      </c>
      <c r="I179" s="69">
        <f>H179+F179</f>
        <v>6820</v>
      </c>
      <c r="J179" s="85"/>
    </row>
    <row r="180" spans="1:12">
      <c r="A180" s="99">
        <v>4.1399999999999997</v>
      </c>
      <c r="B180" s="107" t="s">
        <v>255</v>
      </c>
      <c r="C180" s="101"/>
      <c r="D180" s="152"/>
      <c r="E180" s="104"/>
      <c r="F180" s="104"/>
      <c r="G180" s="105"/>
      <c r="H180" s="106"/>
      <c r="I180" s="106"/>
      <c r="J180" s="150"/>
    </row>
    <row r="181" spans="1:12">
      <c r="A181" s="99"/>
      <c r="B181" s="72" t="s">
        <v>674</v>
      </c>
      <c r="C181" s="65">
        <v>8</v>
      </c>
      <c r="D181" s="92" t="s">
        <v>7</v>
      </c>
      <c r="E181" s="67">
        <v>2900</v>
      </c>
      <c r="F181" s="67">
        <f>E181*C181</f>
        <v>23200</v>
      </c>
      <c r="G181" s="89">
        <v>0</v>
      </c>
      <c r="H181" s="69">
        <f>G181*C181</f>
        <v>0</v>
      </c>
      <c r="I181" s="69">
        <f>H181+F181</f>
        <v>23200</v>
      </c>
      <c r="J181" s="85"/>
    </row>
    <row r="182" spans="1:12">
      <c r="A182" s="99"/>
      <c r="B182" s="72" t="s">
        <v>675</v>
      </c>
      <c r="C182" s="65">
        <v>5</v>
      </c>
      <c r="D182" s="92" t="s">
        <v>7</v>
      </c>
      <c r="E182" s="67">
        <v>2700</v>
      </c>
      <c r="F182" s="67">
        <f>E182*C182</f>
        <v>13500</v>
      </c>
      <c r="G182" s="89">
        <v>0</v>
      </c>
      <c r="H182" s="69">
        <f>G182*C182</f>
        <v>0</v>
      </c>
      <c r="I182" s="69">
        <f>H182+F182</f>
        <v>13500</v>
      </c>
      <c r="J182" s="85"/>
    </row>
    <row r="183" spans="1:12">
      <c r="A183" s="99"/>
      <c r="B183" s="72" t="s">
        <v>256</v>
      </c>
      <c r="C183" s="108">
        <v>1</v>
      </c>
      <c r="D183" s="153" t="s">
        <v>71</v>
      </c>
      <c r="E183" s="103">
        <v>18000</v>
      </c>
      <c r="F183" s="103">
        <f>E183*C183</f>
        <v>18000</v>
      </c>
      <c r="G183" s="105">
        <v>0</v>
      </c>
      <c r="H183" s="69">
        <f>G183*C183</f>
        <v>0</v>
      </c>
      <c r="I183" s="69">
        <f>H183+F183</f>
        <v>18000</v>
      </c>
      <c r="J183" s="85"/>
      <c r="L183" s="34"/>
    </row>
    <row r="184" spans="1:12">
      <c r="A184" s="99">
        <v>4.1500000000000004</v>
      </c>
      <c r="B184" s="84" t="s">
        <v>257</v>
      </c>
      <c r="C184" s="101"/>
      <c r="D184" s="152"/>
      <c r="E184" s="104"/>
      <c r="F184" s="104"/>
      <c r="G184" s="105"/>
      <c r="H184" s="106"/>
      <c r="I184" s="106"/>
      <c r="J184" s="150"/>
    </row>
    <row r="185" spans="1:12">
      <c r="A185" s="99"/>
      <c r="B185" s="72" t="s">
        <v>674</v>
      </c>
      <c r="C185" s="108">
        <v>24</v>
      </c>
      <c r="D185" s="153" t="s">
        <v>7</v>
      </c>
      <c r="E185" s="103">
        <v>2900</v>
      </c>
      <c r="F185" s="103">
        <f t="shared" ref="F185:F190" si="15">E185*C185</f>
        <v>69600</v>
      </c>
      <c r="G185" s="105">
        <v>0</v>
      </c>
      <c r="H185" s="69">
        <f t="shared" ref="H185:H190" si="16">G185*C185</f>
        <v>0</v>
      </c>
      <c r="I185" s="69">
        <f t="shared" ref="I185:I190" si="17">H185+F185</f>
        <v>69600</v>
      </c>
      <c r="J185" s="85"/>
    </row>
    <row r="186" spans="1:12">
      <c r="A186" s="99"/>
      <c r="B186" s="72" t="s">
        <v>675</v>
      </c>
      <c r="C186" s="108">
        <v>8</v>
      </c>
      <c r="D186" s="153" t="s">
        <v>7</v>
      </c>
      <c r="E186" s="103">
        <v>2700</v>
      </c>
      <c r="F186" s="103">
        <f t="shared" si="15"/>
        <v>21600</v>
      </c>
      <c r="G186" s="105">
        <v>0</v>
      </c>
      <c r="H186" s="69">
        <f t="shared" si="16"/>
        <v>0</v>
      </c>
      <c r="I186" s="69">
        <f t="shared" si="17"/>
        <v>21600</v>
      </c>
      <c r="J186" s="85"/>
    </row>
    <row r="187" spans="1:12">
      <c r="A187" s="99"/>
      <c r="B187" s="72" t="s">
        <v>676</v>
      </c>
      <c r="C187" s="108">
        <v>13</v>
      </c>
      <c r="D187" s="153" t="s">
        <v>7</v>
      </c>
      <c r="E187" s="103">
        <v>2700</v>
      </c>
      <c r="F187" s="103">
        <f t="shared" si="15"/>
        <v>35100</v>
      </c>
      <c r="G187" s="105">
        <v>0</v>
      </c>
      <c r="H187" s="69">
        <f t="shared" si="16"/>
        <v>0</v>
      </c>
      <c r="I187" s="69">
        <f t="shared" si="17"/>
        <v>35100</v>
      </c>
      <c r="J187" s="85"/>
    </row>
    <row r="188" spans="1:12">
      <c r="A188" s="99"/>
      <c r="B188" s="72" t="s">
        <v>239</v>
      </c>
      <c r="C188" s="108">
        <v>3</v>
      </c>
      <c r="D188" s="153" t="s">
        <v>7</v>
      </c>
      <c r="E188" s="103">
        <v>3500</v>
      </c>
      <c r="F188" s="103">
        <f t="shared" si="15"/>
        <v>10500</v>
      </c>
      <c r="G188" s="105">
        <v>0</v>
      </c>
      <c r="H188" s="69">
        <f t="shared" si="16"/>
        <v>0</v>
      </c>
      <c r="I188" s="69">
        <f t="shared" si="17"/>
        <v>10500</v>
      </c>
      <c r="J188" s="85"/>
    </row>
    <row r="189" spans="1:12">
      <c r="A189" s="99"/>
      <c r="B189" s="72" t="s">
        <v>240</v>
      </c>
      <c r="C189" s="108">
        <v>13</v>
      </c>
      <c r="D189" s="153" t="s">
        <v>7</v>
      </c>
      <c r="E189" s="103">
        <v>4000</v>
      </c>
      <c r="F189" s="103">
        <f t="shared" si="15"/>
        <v>52000</v>
      </c>
      <c r="G189" s="105">
        <v>0</v>
      </c>
      <c r="H189" s="69">
        <f t="shared" si="16"/>
        <v>0</v>
      </c>
      <c r="I189" s="69">
        <f t="shared" si="17"/>
        <v>52000</v>
      </c>
      <c r="J189" s="85"/>
    </row>
    <row r="190" spans="1:12">
      <c r="A190" s="99"/>
      <c r="B190" s="72" t="s">
        <v>225</v>
      </c>
      <c r="C190" s="108">
        <v>6</v>
      </c>
      <c r="D190" s="153" t="s">
        <v>7</v>
      </c>
      <c r="E190" s="103">
        <v>4000</v>
      </c>
      <c r="F190" s="103">
        <f t="shared" si="15"/>
        <v>24000</v>
      </c>
      <c r="G190" s="105">
        <v>0</v>
      </c>
      <c r="H190" s="69">
        <f t="shared" si="16"/>
        <v>0</v>
      </c>
      <c r="I190" s="69">
        <f t="shared" si="17"/>
        <v>24000</v>
      </c>
      <c r="J190" s="85"/>
      <c r="L190" s="34"/>
    </row>
    <row r="191" spans="1:12">
      <c r="A191" s="99">
        <v>4.16</v>
      </c>
      <c r="B191" s="84" t="s">
        <v>258</v>
      </c>
      <c r="C191" s="101"/>
      <c r="D191" s="152"/>
      <c r="E191" s="104"/>
      <c r="F191" s="104"/>
      <c r="G191" s="105"/>
      <c r="H191" s="106"/>
      <c r="I191" s="106"/>
      <c r="J191" s="150"/>
    </row>
    <row r="192" spans="1:12">
      <c r="A192" s="99"/>
      <c r="B192" s="72" t="s">
        <v>674</v>
      </c>
      <c r="C192" s="108">
        <v>25</v>
      </c>
      <c r="D192" s="153" t="s">
        <v>7</v>
      </c>
      <c r="E192" s="103">
        <v>2900</v>
      </c>
      <c r="F192" s="103">
        <f t="shared" ref="F192:F197" si="18">E192*C192</f>
        <v>72500</v>
      </c>
      <c r="G192" s="105">
        <v>0</v>
      </c>
      <c r="H192" s="69">
        <f t="shared" ref="H192:H197" si="19">G192*C192</f>
        <v>0</v>
      </c>
      <c r="I192" s="69">
        <f t="shared" ref="I192:I197" si="20">H192+F192</f>
        <v>72500</v>
      </c>
      <c r="J192" s="85"/>
    </row>
    <row r="193" spans="1:12">
      <c r="A193" s="99"/>
      <c r="B193" s="72" t="s">
        <v>675</v>
      </c>
      <c r="C193" s="108">
        <v>10</v>
      </c>
      <c r="D193" s="153" t="s">
        <v>7</v>
      </c>
      <c r="E193" s="103">
        <v>2700</v>
      </c>
      <c r="F193" s="103">
        <f t="shared" si="18"/>
        <v>27000</v>
      </c>
      <c r="G193" s="105">
        <v>0</v>
      </c>
      <c r="H193" s="69">
        <f t="shared" si="19"/>
        <v>0</v>
      </c>
      <c r="I193" s="69">
        <f t="shared" si="20"/>
        <v>27000</v>
      </c>
      <c r="J193" s="85"/>
    </row>
    <row r="194" spans="1:12">
      <c r="A194" s="99"/>
      <c r="B194" s="72" t="s">
        <v>676</v>
      </c>
      <c r="C194" s="108">
        <v>15</v>
      </c>
      <c r="D194" s="153" t="s">
        <v>7</v>
      </c>
      <c r="E194" s="103">
        <v>2700</v>
      </c>
      <c r="F194" s="103">
        <f t="shared" si="18"/>
        <v>40500</v>
      </c>
      <c r="G194" s="105">
        <v>0</v>
      </c>
      <c r="H194" s="69">
        <f t="shared" si="19"/>
        <v>0</v>
      </c>
      <c r="I194" s="69">
        <f t="shared" si="20"/>
        <v>40500</v>
      </c>
      <c r="J194" s="85"/>
    </row>
    <row r="195" spans="1:12">
      <c r="A195" s="99"/>
      <c r="B195" s="72" t="s">
        <v>239</v>
      </c>
      <c r="C195" s="108">
        <v>5</v>
      </c>
      <c r="D195" s="153" t="s">
        <v>7</v>
      </c>
      <c r="E195" s="103">
        <v>3500</v>
      </c>
      <c r="F195" s="103">
        <f t="shared" si="18"/>
        <v>17500</v>
      </c>
      <c r="G195" s="105">
        <v>0</v>
      </c>
      <c r="H195" s="69">
        <f t="shared" si="19"/>
        <v>0</v>
      </c>
      <c r="I195" s="69">
        <f t="shared" si="20"/>
        <v>17500</v>
      </c>
      <c r="J195" s="85"/>
    </row>
    <row r="196" spans="1:12">
      <c r="A196" s="99"/>
      <c r="B196" s="72" t="s">
        <v>240</v>
      </c>
      <c r="C196" s="108">
        <v>15</v>
      </c>
      <c r="D196" s="153" t="s">
        <v>7</v>
      </c>
      <c r="E196" s="103">
        <v>4000</v>
      </c>
      <c r="F196" s="103">
        <f t="shared" si="18"/>
        <v>60000</v>
      </c>
      <c r="G196" s="105">
        <v>0</v>
      </c>
      <c r="H196" s="69">
        <f t="shared" si="19"/>
        <v>0</v>
      </c>
      <c r="I196" s="69">
        <f t="shared" si="20"/>
        <v>60000</v>
      </c>
      <c r="J196" s="85"/>
    </row>
    <row r="197" spans="1:12">
      <c r="A197" s="99"/>
      <c r="B197" s="72" t="s">
        <v>225</v>
      </c>
      <c r="C197" s="108">
        <v>8</v>
      </c>
      <c r="D197" s="153" t="s">
        <v>7</v>
      </c>
      <c r="E197" s="103">
        <v>5000</v>
      </c>
      <c r="F197" s="103">
        <f t="shared" si="18"/>
        <v>40000</v>
      </c>
      <c r="G197" s="105">
        <v>0</v>
      </c>
      <c r="H197" s="69">
        <f t="shared" si="19"/>
        <v>0</v>
      </c>
      <c r="I197" s="69">
        <f t="shared" si="20"/>
        <v>40000</v>
      </c>
      <c r="J197" s="85"/>
      <c r="L197" s="34"/>
    </row>
    <row r="198" spans="1:12">
      <c r="A198" s="99">
        <v>4.17</v>
      </c>
      <c r="B198" s="84" t="s">
        <v>259</v>
      </c>
      <c r="C198" s="101"/>
      <c r="D198" s="152"/>
      <c r="E198" s="104"/>
      <c r="F198" s="104"/>
      <c r="G198" s="105"/>
      <c r="H198" s="106"/>
      <c r="I198" s="106"/>
      <c r="J198" s="150"/>
    </row>
    <row r="199" spans="1:12">
      <c r="A199" s="99"/>
      <c r="B199" s="72" t="s">
        <v>239</v>
      </c>
      <c r="C199" s="108">
        <v>10</v>
      </c>
      <c r="D199" s="153" t="s">
        <v>7</v>
      </c>
      <c r="E199" s="103">
        <v>3500</v>
      </c>
      <c r="F199" s="103">
        <f t="shared" ref="F199:F204" si="21">E199*C199</f>
        <v>35000</v>
      </c>
      <c r="G199" s="105">
        <v>0</v>
      </c>
      <c r="H199" s="69">
        <f t="shared" ref="H199:H204" si="22">G199*C199</f>
        <v>0</v>
      </c>
      <c r="I199" s="69">
        <f t="shared" ref="I199:I204" si="23">H199+F199</f>
        <v>35000</v>
      </c>
      <c r="J199" s="85"/>
    </row>
    <row r="200" spans="1:12">
      <c r="A200" s="99"/>
      <c r="B200" s="72" t="s">
        <v>240</v>
      </c>
      <c r="C200" s="108">
        <v>25</v>
      </c>
      <c r="D200" s="153" t="s">
        <v>7</v>
      </c>
      <c r="E200" s="103">
        <v>4000</v>
      </c>
      <c r="F200" s="103">
        <f t="shared" si="21"/>
        <v>100000</v>
      </c>
      <c r="G200" s="105">
        <v>0</v>
      </c>
      <c r="H200" s="69">
        <f t="shared" si="22"/>
        <v>0</v>
      </c>
      <c r="I200" s="69">
        <f t="shared" si="23"/>
        <v>100000</v>
      </c>
      <c r="J200" s="85"/>
    </row>
    <row r="201" spans="1:12">
      <c r="A201" s="99"/>
      <c r="B201" s="72" t="s">
        <v>260</v>
      </c>
      <c r="C201" s="108">
        <v>24</v>
      </c>
      <c r="D201" s="153" t="s">
        <v>7</v>
      </c>
      <c r="E201" s="103">
        <v>3500</v>
      </c>
      <c r="F201" s="103">
        <f t="shared" si="21"/>
        <v>84000</v>
      </c>
      <c r="G201" s="105">
        <v>0</v>
      </c>
      <c r="H201" s="69">
        <f t="shared" si="22"/>
        <v>0</v>
      </c>
      <c r="I201" s="69">
        <f t="shared" si="23"/>
        <v>84000</v>
      </c>
      <c r="J201" s="85"/>
    </row>
    <row r="202" spans="1:12">
      <c r="A202" s="99"/>
      <c r="B202" s="72" t="s">
        <v>426</v>
      </c>
      <c r="C202" s="108">
        <v>9</v>
      </c>
      <c r="D202" s="153" t="s">
        <v>83</v>
      </c>
      <c r="E202" s="103">
        <v>8000</v>
      </c>
      <c r="F202" s="103">
        <f t="shared" si="21"/>
        <v>72000</v>
      </c>
      <c r="G202" s="105">
        <v>0</v>
      </c>
      <c r="H202" s="69">
        <f t="shared" si="22"/>
        <v>0</v>
      </c>
      <c r="I202" s="69">
        <f t="shared" si="23"/>
        <v>72000</v>
      </c>
      <c r="J202" s="85"/>
    </row>
    <row r="203" spans="1:12">
      <c r="A203" s="99"/>
      <c r="B203" s="72" t="s">
        <v>227</v>
      </c>
      <c r="C203" s="108">
        <v>8</v>
      </c>
      <c r="D203" s="153" t="s">
        <v>7</v>
      </c>
      <c r="E203" s="103">
        <v>2700</v>
      </c>
      <c r="F203" s="103">
        <f t="shared" si="21"/>
        <v>21600</v>
      </c>
      <c r="G203" s="105">
        <v>0</v>
      </c>
      <c r="H203" s="69">
        <f t="shared" si="22"/>
        <v>0</v>
      </c>
      <c r="I203" s="69">
        <f t="shared" si="23"/>
        <v>21600</v>
      </c>
      <c r="J203" s="85"/>
    </row>
    <row r="204" spans="1:12">
      <c r="A204" s="99"/>
      <c r="B204" s="72" t="s">
        <v>225</v>
      </c>
      <c r="C204" s="108">
        <v>6</v>
      </c>
      <c r="D204" s="153" t="s">
        <v>7</v>
      </c>
      <c r="E204" s="103">
        <v>4000</v>
      </c>
      <c r="F204" s="103">
        <f t="shared" si="21"/>
        <v>24000</v>
      </c>
      <c r="G204" s="105">
        <v>0</v>
      </c>
      <c r="H204" s="69">
        <f t="shared" si="22"/>
        <v>0</v>
      </c>
      <c r="I204" s="69">
        <f t="shared" si="23"/>
        <v>24000</v>
      </c>
      <c r="J204" s="85"/>
    </row>
    <row r="205" spans="1:12">
      <c r="A205" s="91">
        <v>4.18</v>
      </c>
      <c r="B205" s="130" t="s">
        <v>69</v>
      </c>
      <c r="C205" s="108"/>
      <c r="D205" s="153"/>
      <c r="E205" s="103"/>
      <c r="F205" s="103"/>
      <c r="G205" s="110"/>
      <c r="H205" s="69"/>
      <c r="I205" s="69"/>
      <c r="J205" s="76"/>
      <c r="L205" s="34"/>
    </row>
    <row r="206" spans="1:12">
      <c r="A206" s="91" t="s">
        <v>539</v>
      </c>
      <c r="B206" s="84" t="s">
        <v>70</v>
      </c>
      <c r="C206" s="108"/>
      <c r="D206" s="153"/>
      <c r="E206" s="103"/>
      <c r="F206" s="103"/>
      <c r="G206" s="105"/>
      <c r="H206" s="69"/>
      <c r="I206" s="69"/>
      <c r="J206" s="76"/>
      <c r="L206" s="34"/>
    </row>
    <row r="207" spans="1:12">
      <c r="A207" s="63"/>
      <c r="B207" s="113" t="s">
        <v>399</v>
      </c>
      <c r="C207" s="108">
        <v>1</v>
      </c>
      <c r="D207" s="153" t="s">
        <v>71</v>
      </c>
      <c r="E207" s="103">
        <v>25000</v>
      </c>
      <c r="F207" s="103">
        <f>E207*C207</f>
        <v>25000</v>
      </c>
      <c r="G207" s="105">
        <v>0</v>
      </c>
      <c r="H207" s="111">
        <f>G207*C207</f>
        <v>0</v>
      </c>
      <c r="I207" s="111">
        <f>H207+F207</f>
        <v>25000</v>
      </c>
      <c r="J207" s="115"/>
      <c r="L207" s="34"/>
    </row>
    <row r="208" spans="1:12">
      <c r="A208" s="154"/>
      <c r="B208" s="113" t="s">
        <v>400</v>
      </c>
      <c r="C208" s="108">
        <v>1</v>
      </c>
      <c r="D208" s="153" t="s">
        <v>71</v>
      </c>
      <c r="E208" s="103">
        <v>20000</v>
      </c>
      <c r="F208" s="103">
        <f t="shared" ref="F208:F215" si="24">E208*C208</f>
        <v>20000</v>
      </c>
      <c r="G208" s="105">
        <v>0</v>
      </c>
      <c r="H208" s="111">
        <f t="shared" ref="H208:H215" si="25">G208*C208</f>
        <v>0</v>
      </c>
      <c r="I208" s="111">
        <f t="shared" ref="I208:I215" si="26">H208+F208</f>
        <v>20000</v>
      </c>
      <c r="J208" s="115"/>
      <c r="L208" s="34"/>
    </row>
    <row r="209" spans="1:22">
      <c r="A209" s="99"/>
      <c r="B209" s="113" t="s">
        <v>401</v>
      </c>
      <c r="C209" s="108">
        <v>2</v>
      </c>
      <c r="D209" s="153" t="s">
        <v>71</v>
      </c>
      <c r="E209" s="103">
        <v>18000</v>
      </c>
      <c r="F209" s="103">
        <f t="shared" si="24"/>
        <v>36000</v>
      </c>
      <c r="G209" s="105">
        <v>0</v>
      </c>
      <c r="H209" s="111">
        <f t="shared" si="25"/>
        <v>0</v>
      </c>
      <c r="I209" s="111">
        <f t="shared" si="26"/>
        <v>36000</v>
      </c>
      <c r="J209" s="115"/>
      <c r="L209" s="34"/>
    </row>
    <row r="210" spans="1:22">
      <c r="A210" s="99"/>
      <c r="B210" s="113" t="s">
        <v>402</v>
      </c>
      <c r="C210" s="101">
        <v>2</v>
      </c>
      <c r="D210" s="153" t="s">
        <v>71</v>
      </c>
      <c r="E210" s="103">
        <v>18000</v>
      </c>
      <c r="F210" s="103">
        <f t="shared" si="24"/>
        <v>36000</v>
      </c>
      <c r="G210" s="105">
        <v>0</v>
      </c>
      <c r="H210" s="111">
        <f t="shared" si="25"/>
        <v>0</v>
      </c>
      <c r="I210" s="111">
        <f t="shared" si="26"/>
        <v>36000</v>
      </c>
      <c r="J210" s="115"/>
      <c r="L210" s="34"/>
    </row>
    <row r="211" spans="1:22">
      <c r="A211" s="99"/>
      <c r="B211" s="113" t="s">
        <v>403</v>
      </c>
      <c r="C211" s="108">
        <v>4</v>
      </c>
      <c r="D211" s="153" t="s">
        <v>71</v>
      </c>
      <c r="E211" s="103">
        <v>32000</v>
      </c>
      <c r="F211" s="103">
        <f t="shared" si="24"/>
        <v>128000</v>
      </c>
      <c r="G211" s="105">
        <v>0</v>
      </c>
      <c r="H211" s="111">
        <f t="shared" si="25"/>
        <v>0</v>
      </c>
      <c r="I211" s="111">
        <f t="shared" si="26"/>
        <v>128000</v>
      </c>
      <c r="J211" s="115"/>
      <c r="L211" s="34"/>
    </row>
    <row r="212" spans="1:22">
      <c r="A212" s="99"/>
      <c r="B212" s="113" t="s">
        <v>405</v>
      </c>
      <c r="C212" s="108">
        <v>1</v>
      </c>
      <c r="D212" s="153" t="s">
        <v>71</v>
      </c>
      <c r="E212" s="103">
        <v>12000</v>
      </c>
      <c r="F212" s="103">
        <f t="shared" si="24"/>
        <v>12000</v>
      </c>
      <c r="G212" s="105">
        <v>0</v>
      </c>
      <c r="H212" s="111">
        <f t="shared" si="25"/>
        <v>0</v>
      </c>
      <c r="I212" s="111">
        <f t="shared" si="26"/>
        <v>12000</v>
      </c>
      <c r="J212" s="115"/>
      <c r="L212" s="34"/>
    </row>
    <row r="213" spans="1:22">
      <c r="A213" s="99"/>
      <c r="B213" s="113" t="s">
        <v>404</v>
      </c>
      <c r="C213" s="108">
        <v>1</v>
      </c>
      <c r="D213" s="153" t="s">
        <v>71</v>
      </c>
      <c r="E213" s="103">
        <v>28000</v>
      </c>
      <c r="F213" s="103">
        <f t="shared" si="24"/>
        <v>28000</v>
      </c>
      <c r="G213" s="105">
        <v>0</v>
      </c>
      <c r="H213" s="111">
        <f t="shared" si="25"/>
        <v>0</v>
      </c>
      <c r="I213" s="111">
        <f t="shared" si="26"/>
        <v>28000</v>
      </c>
      <c r="J213" s="115"/>
      <c r="L213" s="34"/>
    </row>
    <row r="214" spans="1:22">
      <c r="A214" s="99"/>
      <c r="B214" s="113" t="s">
        <v>398</v>
      </c>
      <c r="C214" s="108">
        <v>1</v>
      </c>
      <c r="D214" s="153" t="s">
        <v>71</v>
      </c>
      <c r="E214" s="103">
        <v>18000</v>
      </c>
      <c r="F214" s="103">
        <f t="shared" si="24"/>
        <v>18000</v>
      </c>
      <c r="G214" s="105">
        <v>0</v>
      </c>
      <c r="H214" s="111">
        <f t="shared" si="25"/>
        <v>0</v>
      </c>
      <c r="I214" s="111">
        <f t="shared" si="26"/>
        <v>18000</v>
      </c>
      <c r="J214" s="115"/>
      <c r="L214" s="34"/>
    </row>
    <row r="215" spans="1:22">
      <c r="A215" s="99"/>
      <c r="B215" s="113" t="s">
        <v>406</v>
      </c>
      <c r="C215" s="108">
        <v>7</v>
      </c>
      <c r="D215" s="153" t="s">
        <v>71</v>
      </c>
      <c r="E215" s="67">
        <v>8000</v>
      </c>
      <c r="F215" s="103">
        <f t="shared" si="24"/>
        <v>56000</v>
      </c>
      <c r="G215" s="105">
        <v>0</v>
      </c>
      <c r="H215" s="111">
        <f t="shared" si="25"/>
        <v>0</v>
      </c>
      <c r="I215" s="111">
        <f t="shared" si="26"/>
        <v>56000</v>
      </c>
      <c r="J215" s="115"/>
      <c r="L215" s="34"/>
    </row>
    <row r="216" spans="1:22">
      <c r="A216" s="91"/>
      <c r="B216" s="113" t="s">
        <v>407</v>
      </c>
      <c r="C216" s="108">
        <v>1</v>
      </c>
      <c r="D216" s="153" t="s">
        <v>71</v>
      </c>
      <c r="E216" s="67">
        <v>18000</v>
      </c>
      <c r="F216" s="103">
        <f>E216*C216</f>
        <v>18000</v>
      </c>
      <c r="G216" s="105">
        <v>0</v>
      </c>
      <c r="H216" s="111">
        <f>G216*C216</f>
        <v>0</v>
      </c>
      <c r="I216" s="111">
        <f>H216+F216</f>
        <v>18000</v>
      </c>
      <c r="J216" s="115"/>
      <c r="L216" s="34"/>
    </row>
    <row r="217" spans="1:22">
      <c r="A217" s="91"/>
      <c r="B217" s="113" t="s">
        <v>408</v>
      </c>
      <c r="C217" s="108">
        <v>21</v>
      </c>
      <c r="D217" s="153" t="s">
        <v>71</v>
      </c>
      <c r="E217" s="67">
        <v>10000</v>
      </c>
      <c r="F217" s="103">
        <f>E217*C217</f>
        <v>210000</v>
      </c>
      <c r="G217" s="105">
        <v>0</v>
      </c>
      <c r="H217" s="111">
        <f>G217*C217</f>
        <v>0</v>
      </c>
      <c r="I217" s="111">
        <f>H217+F217</f>
        <v>210000</v>
      </c>
      <c r="J217" s="115"/>
      <c r="L217" s="34"/>
    </row>
    <row r="218" spans="1:22">
      <c r="A218" s="91"/>
      <c r="B218" s="113" t="s">
        <v>409</v>
      </c>
      <c r="C218" s="108">
        <v>4</v>
      </c>
      <c r="D218" s="153" t="s">
        <v>71</v>
      </c>
      <c r="E218" s="67">
        <v>8000</v>
      </c>
      <c r="F218" s="103">
        <f>E218*C218</f>
        <v>32000</v>
      </c>
      <c r="G218" s="105">
        <v>0</v>
      </c>
      <c r="H218" s="111">
        <f>G218*C218</f>
        <v>0</v>
      </c>
      <c r="I218" s="111">
        <f>H218+F218</f>
        <v>32000</v>
      </c>
      <c r="J218" s="115"/>
      <c r="L218" s="34"/>
    </row>
    <row r="219" spans="1:22" s="98" customFormat="1">
      <c r="A219" s="91"/>
      <c r="B219" s="113" t="s">
        <v>410</v>
      </c>
      <c r="C219" s="108">
        <v>4</v>
      </c>
      <c r="D219" s="153" t="s">
        <v>71</v>
      </c>
      <c r="E219" s="67">
        <v>8000</v>
      </c>
      <c r="F219" s="103">
        <f>E219*C219</f>
        <v>32000</v>
      </c>
      <c r="G219" s="105">
        <v>0</v>
      </c>
      <c r="H219" s="111">
        <f>G219*C219</f>
        <v>0</v>
      </c>
      <c r="I219" s="111">
        <f>H219+F219</f>
        <v>32000</v>
      </c>
      <c r="J219" s="115"/>
      <c r="L219" s="34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s="98" customFormat="1">
      <c r="A220" s="99"/>
      <c r="B220" s="113" t="s">
        <v>411</v>
      </c>
      <c r="C220" s="108">
        <v>4</v>
      </c>
      <c r="D220" s="153" t="s">
        <v>71</v>
      </c>
      <c r="E220" s="67">
        <v>20000</v>
      </c>
      <c r="F220" s="103">
        <f>E220*C220</f>
        <v>80000</v>
      </c>
      <c r="G220" s="105">
        <v>0</v>
      </c>
      <c r="H220" s="111">
        <f>G220*C220</f>
        <v>0</v>
      </c>
      <c r="I220" s="111">
        <f>H220+F220</f>
        <v>80000</v>
      </c>
      <c r="J220" s="115"/>
      <c r="L220" s="34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s="98" customFormat="1">
      <c r="A221" s="91" t="s">
        <v>540</v>
      </c>
      <c r="B221" s="84" t="s">
        <v>395</v>
      </c>
      <c r="C221" s="101"/>
      <c r="D221" s="152"/>
      <c r="E221" s="104"/>
      <c r="F221" s="104"/>
      <c r="G221" s="89"/>
      <c r="H221" s="106"/>
      <c r="I221" s="106"/>
      <c r="J221" s="155"/>
      <c r="L221" s="34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s="98" customFormat="1">
      <c r="A222" s="99"/>
      <c r="B222" s="113" t="s">
        <v>396</v>
      </c>
      <c r="C222" s="108">
        <v>1</v>
      </c>
      <c r="D222" s="153" t="s">
        <v>71</v>
      </c>
      <c r="E222" s="103">
        <v>180000</v>
      </c>
      <c r="F222" s="103">
        <f>E222*C222</f>
        <v>180000</v>
      </c>
      <c r="G222" s="105">
        <v>0</v>
      </c>
      <c r="H222" s="111">
        <f>G222*C222</f>
        <v>0</v>
      </c>
      <c r="I222" s="111">
        <f>H222+F222</f>
        <v>180000</v>
      </c>
      <c r="J222" s="115"/>
      <c r="L222" s="34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s="98" customFormat="1">
      <c r="A223" s="99"/>
      <c r="B223" s="113" t="s">
        <v>397</v>
      </c>
      <c r="C223" s="108">
        <v>1</v>
      </c>
      <c r="D223" s="153" t="s">
        <v>71</v>
      </c>
      <c r="E223" s="67">
        <v>65000</v>
      </c>
      <c r="F223" s="103">
        <f>E223*C223</f>
        <v>65000</v>
      </c>
      <c r="G223" s="105">
        <v>0</v>
      </c>
      <c r="H223" s="111">
        <f>G223*C223</f>
        <v>0</v>
      </c>
      <c r="I223" s="111">
        <f>H223+F223</f>
        <v>65000</v>
      </c>
      <c r="J223" s="115"/>
      <c r="L223" s="34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s="98" customFormat="1">
      <c r="A224" s="59"/>
      <c r="B224" s="156"/>
      <c r="C224" s="157"/>
      <c r="D224" s="158"/>
      <c r="E224" s="159"/>
      <c r="F224" s="160"/>
      <c r="G224" s="161"/>
      <c r="H224" s="162"/>
      <c r="I224" s="162"/>
      <c r="J224" s="163"/>
      <c r="L224" s="34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s="98" customFormat="1">
      <c r="A225" s="8"/>
      <c r="B225" s="78" t="s">
        <v>21</v>
      </c>
      <c r="C225" s="79"/>
      <c r="D225" s="56"/>
      <c r="E225" s="81"/>
      <c r="F225" s="82">
        <f>SUM(F126:F224)</f>
        <v>3954920</v>
      </c>
      <c r="G225" s="82">
        <v>0</v>
      </c>
      <c r="H225" s="82">
        <f>SUM(H126:H224)</f>
        <v>0</v>
      </c>
      <c r="I225" s="82">
        <f>SUM(I126:I224)</f>
        <v>3954920</v>
      </c>
      <c r="J225" s="83"/>
      <c r="L225" s="34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s="98" customFormat="1">
      <c r="A226" s="164">
        <v>5</v>
      </c>
      <c r="B226" s="165" t="s">
        <v>41</v>
      </c>
      <c r="C226" s="166"/>
      <c r="D226" s="167"/>
      <c r="E226" s="168"/>
      <c r="F226" s="168"/>
      <c r="G226" s="168"/>
      <c r="H226" s="168"/>
      <c r="I226" s="168"/>
      <c r="J226" s="169"/>
      <c r="L226" s="34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s="98" customFormat="1">
      <c r="A227" s="91">
        <v>5.0999999999999996</v>
      </c>
      <c r="B227" s="170" t="s">
        <v>115</v>
      </c>
      <c r="C227" s="88"/>
      <c r="D227" s="86"/>
      <c r="E227" s="74"/>
      <c r="F227" s="74"/>
      <c r="G227" s="74"/>
      <c r="H227" s="74"/>
      <c r="I227" s="74"/>
      <c r="J227" s="171"/>
      <c r="L227" s="34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s="98" customFormat="1">
      <c r="A228" s="91"/>
      <c r="B228" s="170" t="s">
        <v>420</v>
      </c>
      <c r="C228" s="88"/>
      <c r="D228" s="86"/>
      <c r="E228" s="74"/>
      <c r="F228" s="74"/>
      <c r="G228" s="74"/>
      <c r="H228" s="74"/>
      <c r="I228" s="74"/>
      <c r="J228" s="171"/>
      <c r="L228" s="34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s="98" customFormat="1">
      <c r="A229" s="91"/>
      <c r="B229" s="172" t="s">
        <v>193</v>
      </c>
      <c r="C229" s="88">
        <v>30</v>
      </c>
      <c r="D229" s="117" t="s">
        <v>83</v>
      </c>
      <c r="E229" s="74">
        <v>160</v>
      </c>
      <c r="F229" s="74">
        <f t="shared" ref="F229:F239" si="27">E229*C229</f>
        <v>4800</v>
      </c>
      <c r="G229" s="74">
        <v>55</v>
      </c>
      <c r="H229" s="74">
        <f t="shared" ref="H229:H239" si="28">G229*C229</f>
        <v>1650</v>
      </c>
      <c r="I229" s="74">
        <f t="shared" ref="I229:I239" si="29">H229+F229</f>
        <v>6450</v>
      </c>
      <c r="J229" s="171"/>
      <c r="L229" s="34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s="98" customFormat="1">
      <c r="A230" s="91"/>
      <c r="B230" s="172" t="s">
        <v>194</v>
      </c>
      <c r="C230" s="88">
        <v>15</v>
      </c>
      <c r="D230" s="117" t="s">
        <v>83</v>
      </c>
      <c r="E230" s="74">
        <v>100</v>
      </c>
      <c r="F230" s="74">
        <f t="shared" si="27"/>
        <v>1500</v>
      </c>
      <c r="G230" s="74">
        <v>35</v>
      </c>
      <c r="H230" s="74">
        <f t="shared" si="28"/>
        <v>525</v>
      </c>
      <c r="I230" s="74">
        <f t="shared" si="29"/>
        <v>2025</v>
      </c>
      <c r="J230" s="171"/>
      <c r="L230" s="34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s="98" customFormat="1">
      <c r="A231" s="91"/>
      <c r="B231" s="172" t="s">
        <v>132</v>
      </c>
      <c r="C231" s="88">
        <v>20</v>
      </c>
      <c r="D231" s="117" t="s">
        <v>83</v>
      </c>
      <c r="E231" s="74">
        <v>45</v>
      </c>
      <c r="F231" s="74">
        <f t="shared" si="27"/>
        <v>900</v>
      </c>
      <c r="G231" s="74">
        <v>25</v>
      </c>
      <c r="H231" s="74">
        <f t="shared" si="28"/>
        <v>500</v>
      </c>
      <c r="I231" s="74">
        <f t="shared" si="29"/>
        <v>1400</v>
      </c>
      <c r="J231" s="171"/>
      <c r="L231" s="34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s="98" customFormat="1">
      <c r="A232" s="91"/>
      <c r="B232" s="172" t="s">
        <v>133</v>
      </c>
      <c r="C232" s="88">
        <v>12</v>
      </c>
      <c r="D232" s="117" t="s">
        <v>83</v>
      </c>
      <c r="E232" s="74">
        <v>30</v>
      </c>
      <c r="F232" s="74">
        <f t="shared" si="27"/>
        <v>360</v>
      </c>
      <c r="G232" s="74">
        <v>25</v>
      </c>
      <c r="H232" s="74">
        <f t="shared" si="28"/>
        <v>300</v>
      </c>
      <c r="I232" s="74">
        <f t="shared" si="29"/>
        <v>660</v>
      </c>
      <c r="J232" s="171"/>
      <c r="L232" s="34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s="98" customFormat="1">
      <c r="A233" s="91"/>
      <c r="B233" s="170" t="s">
        <v>118</v>
      </c>
      <c r="C233" s="88"/>
      <c r="D233" s="117"/>
      <c r="E233" s="74"/>
      <c r="F233" s="74"/>
      <c r="G233" s="74"/>
      <c r="H233" s="74"/>
      <c r="I233" s="74"/>
      <c r="J233" s="171"/>
      <c r="L233" s="34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s="98" customFormat="1">
      <c r="A234" s="91"/>
      <c r="B234" s="172" t="s">
        <v>134</v>
      </c>
      <c r="C234" s="88">
        <v>8</v>
      </c>
      <c r="D234" s="117" t="s">
        <v>83</v>
      </c>
      <c r="E234" s="74">
        <v>26</v>
      </c>
      <c r="F234" s="74">
        <f t="shared" si="27"/>
        <v>208</v>
      </c>
      <c r="G234" s="74">
        <v>20</v>
      </c>
      <c r="H234" s="74">
        <f t="shared" si="28"/>
        <v>160</v>
      </c>
      <c r="I234" s="74">
        <f t="shared" si="29"/>
        <v>368</v>
      </c>
      <c r="J234" s="171"/>
      <c r="L234" s="34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s="98" customFormat="1">
      <c r="A235" s="91"/>
      <c r="B235" s="172" t="s">
        <v>135</v>
      </c>
      <c r="C235" s="88">
        <v>12</v>
      </c>
      <c r="D235" s="117" t="s">
        <v>83</v>
      </c>
      <c r="E235" s="74">
        <v>20</v>
      </c>
      <c r="F235" s="74">
        <f t="shared" si="27"/>
        <v>240</v>
      </c>
      <c r="G235" s="74">
        <v>20</v>
      </c>
      <c r="H235" s="74">
        <f t="shared" si="28"/>
        <v>240</v>
      </c>
      <c r="I235" s="74">
        <f t="shared" si="29"/>
        <v>480</v>
      </c>
      <c r="J235" s="171"/>
      <c r="L235" s="34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s="98" customFormat="1">
      <c r="A236" s="91"/>
      <c r="B236" s="172" t="s">
        <v>136</v>
      </c>
      <c r="C236" s="88">
        <v>15</v>
      </c>
      <c r="D236" s="117" t="s">
        <v>83</v>
      </c>
      <c r="E236" s="74">
        <v>14</v>
      </c>
      <c r="F236" s="74">
        <f t="shared" si="27"/>
        <v>210</v>
      </c>
      <c r="G236" s="74">
        <v>20</v>
      </c>
      <c r="H236" s="74">
        <f t="shared" si="28"/>
        <v>300</v>
      </c>
      <c r="I236" s="74">
        <f t="shared" si="29"/>
        <v>510</v>
      </c>
      <c r="J236" s="171"/>
      <c r="L236" s="34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s="98" customFormat="1">
      <c r="A237" s="91"/>
      <c r="B237" s="172" t="s">
        <v>139</v>
      </c>
      <c r="C237" s="88">
        <v>30</v>
      </c>
      <c r="D237" s="117" t="s">
        <v>83</v>
      </c>
      <c r="E237" s="74">
        <v>12</v>
      </c>
      <c r="F237" s="74">
        <f t="shared" si="27"/>
        <v>360</v>
      </c>
      <c r="G237" s="74">
        <v>20</v>
      </c>
      <c r="H237" s="74">
        <f t="shared" si="28"/>
        <v>600</v>
      </c>
      <c r="I237" s="74">
        <f t="shared" si="29"/>
        <v>960</v>
      </c>
      <c r="J237" s="171"/>
      <c r="L237" s="34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s="98" customFormat="1">
      <c r="A238" s="91"/>
      <c r="B238" s="172" t="s">
        <v>116</v>
      </c>
      <c r="C238" s="88">
        <v>1</v>
      </c>
      <c r="D238" s="117" t="s">
        <v>112</v>
      </c>
      <c r="E238" s="74">
        <v>2400</v>
      </c>
      <c r="F238" s="74">
        <f t="shared" si="27"/>
        <v>2400</v>
      </c>
      <c r="G238" s="74">
        <v>800</v>
      </c>
      <c r="H238" s="74">
        <f t="shared" si="28"/>
        <v>800</v>
      </c>
      <c r="I238" s="74">
        <f t="shared" si="29"/>
        <v>3200</v>
      </c>
      <c r="J238" s="171"/>
      <c r="L238" s="34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s="98" customFormat="1">
      <c r="A239" s="91"/>
      <c r="B239" s="172" t="s">
        <v>117</v>
      </c>
      <c r="C239" s="88">
        <v>1</v>
      </c>
      <c r="D239" s="117" t="s">
        <v>112</v>
      </c>
      <c r="E239" s="74">
        <v>1000</v>
      </c>
      <c r="F239" s="74">
        <f t="shared" si="27"/>
        <v>1000</v>
      </c>
      <c r="G239" s="74">
        <v>300</v>
      </c>
      <c r="H239" s="74">
        <f t="shared" si="28"/>
        <v>300</v>
      </c>
      <c r="I239" s="74">
        <f t="shared" si="29"/>
        <v>1300</v>
      </c>
      <c r="J239" s="171"/>
      <c r="L239" s="34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s="98" customFormat="1">
      <c r="A240" s="91"/>
      <c r="B240" s="172" t="s">
        <v>119</v>
      </c>
      <c r="C240" s="173"/>
      <c r="D240" s="117"/>
      <c r="E240" s="74"/>
      <c r="F240" s="74"/>
      <c r="G240" s="74"/>
      <c r="H240" s="74"/>
      <c r="I240" s="74"/>
      <c r="J240" s="171"/>
      <c r="L240" s="34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s="98" customFormat="1">
      <c r="A241" s="91"/>
      <c r="B241" s="172" t="s">
        <v>120</v>
      </c>
      <c r="C241" s="173"/>
      <c r="D241" s="117"/>
      <c r="E241" s="74"/>
      <c r="F241" s="74"/>
      <c r="G241" s="74"/>
      <c r="H241" s="74"/>
      <c r="I241" s="74"/>
      <c r="J241" s="171"/>
      <c r="L241" s="34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s="98" customFormat="1">
      <c r="A242" s="91"/>
      <c r="B242" s="172" t="s">
        <v>195</v>
      </c>
      <c r="C242" s="88">
        <v>2</v>
      </c>
      <c r="D242" s="117" t="s">
        <v>71</v>
      </c>
      <c r="E242" s="74">
        <v>3000</v>
      </c>
      <c r="F242" s="74">
        <f>E242*C242</f>
        <v>6000</v>
      </c>
      <c r="G242" s="74">
        <v>350</v>
      </c>
      <c r="H242" s="74">
        <f>G242*C242</f>
        <v>700</v>
      </c>
      <c r="I242" s="74">
        <f>H242+F242</f>
        <v>6700</v>
      </c>
      <c r="J242" s="171"/>
      <c r="L242" s="34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s="98" customFormat="1">
      <c r="A243" s="91"/>
      <c r="B243" s="172" t="s">
        <v>196</v>
      </c>
      <c r="C243" s="88">
        <v>2</v>
      </c>
      <c r="D243" s="117" t="s">
        <v>71</v>
      </c>
      <c r="E243" s="74">
        <v>2400</v>
      </c>
      <c r="F243" s="74">
        <f>E243*C243</f>
        <v>4800</v>
      </c>
      <c r="G243" s="74">
        <v>300</v>
      </c>
      <c r="H243" s="74">
        <f>G243*C243</f>
        <v>600</v>
      </c>
      <c r="I243" s="74">
        <f>H243+F243</f>
        <v>5400</v>
      </c>
      <c r="J243" s="171"/>
      <c r="L243" s="34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s="98" customFormat="1">
      <c r="A244" s="91"/>
      <c r="B244" s="172" t="s">
        <v>137</v>
      </c>
      <c r="C244" s="88">
        <v>2</v>
      </c>
      <c r="D244" s="117" t="s">
        <v>71</v>
      </c>
      <c r="E244" s="74">
        <v>1500</v>
      </c>
      <c r="F244" s="74">
        <f>E244*C244</f>
        <v>3000</v>
      </c>
      <c r="G244" s="74">
        <v>260</v>
      </c>
      <c r="H244" s="74">
        <f>G244*C244</f>
        <v>520</v>
      </c>
      <c r="I244" s="74">
        <f>H244+F244</f>
        <v>3520</v>
      </c>
      <c r="J244" s="171"/>
      <c r="L244" s="34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s="98" customFormat="1">
      <c r="A245" s="91"/>
      <c r="B245" s="172" t="s">
        <v>138</v>
      </c>
      <c r="C245" s="88">
        <v>2</v>
      </c>
      <c r="D245" s="117" t="s">
        <v>71</v>
      </c>
      <c r="E245" s="74">
        <v>380</v>
      </c>
      <c r="F245" s="74">
        <f>E245*C245</f>
        <v>760</v>
      </c>
      <c r="G245" s="74">
        <v>120</v>
      </c>
      <c r="H245" s="74">
        <f>G245*C245</f>
        <v>240</v>
      </c>
      <c r="I245" s="74">
        <f>H245+F245</f>
        <v>1000</v>
      </c>
      <c r="J245" s="171"/>
      <c r="L245" s="34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s="98" customFormat="1">
      <c r="A246" s="91"/>
      <c r="B246" s="172" t="s">
        <v>121</v>
      </c>
      <c r="C246" s="88"/>
      <c r="D246" s="117"/>
      <c r="E246" s="74"/>
      <c r="F246" s="74"/>
      <c r="G246" s="74"/>
      <c r="H246" s="74"/>
      <c r="I246" s="74"/>
      <c r="J246" s="171"/>
      <c r="L246" s="34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s="98" customFormat="1">
      <c r="A247" s="91"/>
      <c r="B247" s="172" t="s">
        <v>136</v>
      </c>
      <c r="C247" s="88">
        <v>1</v>
      </c>
      <c r="D247" s="117" t="s">
        <v>71</v>
      </c>
      <c r="E247" s="74">
        <v>2800</v>
      </c>
      <c r="F247" s="74">
        <f>E247*C247</f>
        <v>2800</v>
      </c>
      <c r="G247" s="74">
        <v>200</v>
      </c>
      <c r="H247" s="74">
        <f>G247*C247</f>
        <v>200</v>
      </c>
      <c r="I247" s="74">
        <f>H247+F247</f>
        <v>3000</v>
      </c>
      <c r="J247" s="171"/>
      <c r="L247" s="34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s="98" customFormat="1">
      <c r="A248" s="91"/>
      <c r="B248" s="172" t="s">
        <v>122</v>
      </c>
      <c r="C248" s="88"/>
      <c r="D248" s="117"/>
      <c r="E248" s="74"/>
      <c r="F248" s="74"/>
      <c r="G248" s="74"/>
      <c r="H248" s="74"/>
      <c r="I248" s="74"/>
      <c r="J248" s="171"/>
      <c r="L248" s="34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s="98" customFormat="1">
      <c r="A249" s="91"/>
      <c r="B249" s="172" t="s">
        <v>135</v>
      </c>
      <c r="C249" s="88">
        <v>1</v>
      </c>
      <c r="D249" s="117" t="s">
        <v>71</v>
      </c>
      <c r="E249" s="74">
        <v>900</v>
      </c>
      <c r="F249" s="74">
        <f>E249*C249</f>
        <v>900</v>
      </c>
      <c r="G249" s="74">
        <v>140</v>
      </c>
      <c r="H249" s="74">
        <f>G249*C249</f>
        <v>140</v>
      </c>
      <c r="I249" s="74">
        <f>H249+F249</f>
        <v>1040</v>
      </c>
      <c r="J249" s="171"/>
      <c r="L249" s="34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s="98" customFormat="1">
      <c r="A250" s="91"/>
      <c r="B250" s="172" t="s">
        <v>136</v>
      </c>
      <c r="C250" s="88">
        <v>1</v>
      </c>
      <c r="D250" s="117" t="s">
        <v>71</v>
      </c>
      <c r="E250" s="74">
        <v>450</v>
      </c>
      <c r="F250" s="74">
        <f>E250*C250</f>
        <v>450</v>
      </c>
      <c r="G250" s="74">
        <v>80</v>
      </c>
      <c r="H250" s="74">
        <f>G250*C250</f>
        <v>80</v>
      </c>
      <c r="I250" s="74">
        <f>H250+F250</f>
        <v>530</v>
      </c>
      <c r="J250" s="171"/>
      <c r="L250" s="34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s="98" customFormat="1">
      <c r="A251" s="91"/>
      <c r="B251" s="172" t="s">
        <v>80</v>
      </c>
      <c r="C251" s="173"/>
      <c r="D251" s="117"/>
      <c r="E251" s="74"/>
      <c r="F251" s="74"/>
      <c r="G251" s="74"/>
      <c r="H251" s="74"/>
      <c r="I251" s="74"/>
      <c r="J251" s="171"/>
      <c r="L251" s="34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s="98" customFormat="1">
      <c r="A252" s="91"/>
      <c r="B252" s="172" t="s">
        <v>142</v>
      </c>
      <c r="C252" s="88">
        <v>1</v>
      </c>
      <c r="D252" s="117" t="s">
        <v>71</v>
      </c>
      <c r="E252" s="74">
        <v>15000</v>
      </c>
      <c r="F252" s="74">
        <f>E252*C252</f>
        <v>15000</v>
      </c>
      <c r="G252" s="74">
        <v>350</v>
      </c>
      <c r="H252" s="74">
        <f>G252*C252</f>
        <v>350</v>
      </c>
      <c r="I252" s="74">
        <f>H252+F252</f>
        <v>15350</v>
      </c>
      <c r="J252" s="171"/>
      <c r="L252" s="34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s="98" customFormat="1">
      <c r="A253" s="91"/>
      <c r="B253" s="172" t="s">
        <v>123</v>
      </c>
      <c r="C253" s="88">
        <v>6</v>
      </c>
      <c r="D253" s="117" t="s">
        <v>71</v>
      </c>
      <c r="E253" s="74">
        <v>250</v>
      </c>
      <c r="F253" s="74">
        <f>E253*C253</f>
        <v>1500</v>
      </c>
      <c r="G253" s="74">
        <v>80</v>
      </c>
      <c r="H253" s="74">
        <f>G253*C253</f>
        <v>480</v>
      </c>
      <c r="I253" s="74">
        <f>H253+F253</f>
        <v>1980</v>
      </c>
      <c r="J253" s="171"/>
      <c r="L253" s="34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s="98" customFormat="1">
      <c r="A254" s="91">
        <v>5.2</v>
      </c>
      <c r="B254" s="170" t="s">
        <v>81</v>
      </c>
      <c r="C254" s="173"/>
      <c r="D254" s="117"/>
      <c r="E254" s="74"/>
      <c r="F254" s="74"/>
      <c r="G254" s="74"/>
      <c r="H254" s="74"/>
      <c r="I254" s="74"/>
      <c r="J254" s="171"/>
      <c r="L254" s="34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s="98" customFormat="1">
      <c r="A255" s="91"/>
      <c r="B255" s="170" t="s">
        <v>124</v>
      </c>
      <c r="C255" s="173"/>
      <c r="D255" s="117"/>
      <c r="E255" s="74"/>
      <c r="F255" s="74"/>
      <c r="G255" s="74"/>
      <c r="H255" s="74"/>
      <c r="I255" s="74"/>
      <c r="J255" s="171"/>
      <c r="L255" s="34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s="98" customFormat="1">
      <c r="A256" s="91"/>
      <c r="B256" s="172" t="s">
        <v>140</v>
      </c>
      <c r="C256" s="88">
        <v>22</v>
      </c>
      <c r="D256" s="117" t="s">
        <v>83</v>
      </c>
      <c r="E256" s="74">
        <v>340</v>
      </c>
      <c r="F256" s="74">
        <f>E256*C256</f>
        <v>7480</v>
      </c>
      <c r="G256" s="74">
        <v>110</v>
      </c>
      <c r="H256" s="74">
        <f t="shared" ref="H256:H262" si="30">G256*C256</f>
        <v>2420</v>
      </c>
      <c r="I256" s="74">
        <f t="shared" ref="I256:I262" si="31">H256+F256</f>
        <v>9900</v>
      </c>
      <c r="J256" s="171"/>
      <c r="L256" s="34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s="98" customFormat="1">
      <c r="A257" s="91"/>
      <c r="B257" s="172" t="s">
        <v>141</v>
      </c>
      <c r="C257" s="88">
        <v>65</v>
      </c>
      <c r="D257" s="117" t="s">
        <v>83</v>
      </c>
      <c r="E257" s="74">
        <v>160</v>
      </c>
      <c r="F257" s="74">
        <f>E257*C257</f>
        <v>10400</v>
      </c>
      <c r="G257" s="74">
        <v>55</v>
      </c>
      <c r="H257" s="74">
        <f t="shared" si="30"/>
        <v>3575</v>
      </c>
      <c r="I257" s="74">
        <f t="shared" si="31"/>
        <v>13975</v>
      </c>
      <c r="J257" s="171"/>
      <c r="L257" s="34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s="98" customFormat="1">
      <c r="A258" s="91"/>
      <c r="B258" s="172" t="s">
        <v>197</v>
      </c>
      <c r="C258" s="88">
        <v>65</v>
      </c>
      <c r="D258" s="117" t="s">
        <v>83</v>
      </c>
      <c r="E258" s="74">
        <v>100</v>
      </c>
      <c r="F258" s="74">
        <f>E258*C258</f>
        <v>6500</v>
      </c>
      <c r="G258" s="74">
        <v>35</v>
      </c>
      <c r="H258" s="74">
        <f t="shared" si="30"/>
        <v>2275</v>
      </c>
      <c r="I258" s="74">
        <f t="shared" si="31"/>
        <v>8775</v>
      </c>
      <c r="J258" s="171"/>
      <c r="L258" s="34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s="174" customFormat="1">
      <c r="A259" s="91"/>
      <c r="B259" s="172" t="s">
        <v>142</v>
      </c>
      <c r="C259" s="88">
        <v>145</v>
      </c>
      <c r="D259" s="117" t="s">
        <v>83</v>
      </c>
      <c r="E259" s="74">
        <v>45</v>
      </c>
      <c r="F259" s="74">
        <f>E259*C259</f>
        <v>6525</v>
      </c>
      <c r="G259" s="74">
        <v>25</v>
      </c>
      <c r="H259" s="74">
        <f t="shared" si="30"/>
        <v>3625</v>
      </c>
      <c r="I259" s="74">
        <f t="shared" si="31"/>
        <v>10150</v>
      </c>
      <c r="J259" s="171"/>
      <c r="L259" s="34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s="174" customFormat="1">
      <c r="A260" s="91"/>
      <c r="B260" s="172" t="s">
        <v>133</v>
      </c>
      <c r="C260" s="88">
        <v>84</v>
      </c>
      <c r="D260" s="117" t="s">
        <v>83</v>
      </c>
      <c r="E260" s="74">
        <v>30</v>
      </c>
      <c r="F260" s="74">
        <f>E260*C260</f>
        <v>2520</v>
      </c>
      <c r="G260" s="74">
        <v>25</v>
      </c>
      <c r="H260" s="74">
        <f t="shared" si="30"/>
        <v>2100</v>
      </c>
      <c r="I260" s="74">
        <f t="shared" si="31"/>
        <v>4620</v>
      </c>
      <c r="J260" s="171"/>
      <c r="L260" s="34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s="174" customFormat="1">
      <c r="A261" s="91"/>
      <c r="B261" s="172" t="s">
        <v>116</v>
      </c>
      <c r="C261" s="88">
        <v>1</v>
      </c>
      <c r="D261" s="117" t="s">
        <v>112</v>
      </c>
      <c r="E261" s="74">
        <v>8000</v>
      </c>
      <c r="F261" s="74">
        <f t="shared" ref="F261:F262" si="32">E261*C261</f>
        <v>8000</v>
      </c>
      <c r="G261" s="74">
        <v>2000</v>
      </c>
      <c r="H261" s="74">
        <f t="shared" si="30"/>
        <v>2000</v>
      </c>
      <c r="I261" s="74">
        <f t="shared" si="31"/>
        <v>10000</v>
      </c>
      <c r="J261" s="171"/>
      <c r="L261" s="34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s="174" customFormat="1">
      <c r="A262" s="91"/>
      <c r="B262" s="172" t="s">
        <v>117</v>
      </c>
      <c r="C262" s="88">
        <v>1</v>
      </c>
      <c r="D262" s="117" t="s">
        <v>112</v>
      </c>
      <c r="E262" s="74">
        <v>5000</v>
      </c>
      <c r="F262" s="74">
        <f t="shared" si="32"/>
        <v>5000</v>
      </c>
      <c r="G262" s="74">
        <v>1500</v>
      </c>
      <c r="H262" s="74">
        <f t="shared" si="30"/>
        <v>1500</v>
      </c>
      <c r="I262" s="74">
        <f t="shared" si="31"/>
        <v>6500</v>
      </c>
      <c r="J262" s="171"/>
      <c r="L262" s="34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s="174" customFormat="1">
      <c r="A263" s="91">
        <v>5.3</v>
      </c>
      <c r="B263" s="170" t="s">
        <v>125</v>
      </c>
      <c r="C263" s="88"/>
      <c r="D263" s="117"/>
      <c r="E263" s="74"/>
      <c r="F263" s="74"/>
      <c r="G263" s="74"/>
      <c r="H263" s="74"/>
      <c r="I263" s="74"/>
      <c r="J263" s="171"/>
      <c r="L263" s="34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s="98" customFormat="1">
      <c r="A264" s="91"/>
      <c r="B264" s="170" t="s">
        <v>126</v>
      </c>
      <c r="C264" s="88"/>
      <c r="D264" s="117"/>
      <c r="E264" s="74"/>
      <c r="F264" s="74"/>
      <c r="G264" s="74"/>
      <c r="H264" s="74"/>
      <c r="I264" s="74"/>
      <c r="J264" s="171"/>
      <c r="L264" s="34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s="98" customFormat="1">
      <c r="A265" s="91"/>
      <c r="B265" s="172" t="s">
        <v>141</v>
      </c>
      <c r="C265" s="88">
        <v>4</v>
      </c>
      <c r="D265" s="117" t="s">
        <v>71</v>
      </c>
      <c r="E265" s="74">
        <v>1650</v>
      </c>
      <c r="F265" s="74">
        <f>E265*C265</f>
        <v>6600</v>
      </c>
      <c r="G265" s="74">
        <v>350</v>
      </c>
      <c r="H265" s="74">
        <f>G265*C265</f>
        <v>1400</v>
      </c>
      <c r="I265" s="74">
        <f>H265+F265</f>
        <v>8000</v>
      </c>
      <c r="J265" s="171"/>
      <c r="L265" s="34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s="98" customFormat="1">
      <c r="A266" s="91"/>
      <c r="B266" s="172" t="s">
        <v>197</v>
      </c>
      <c r="C266" s="88">
        <v>13</v>
      </c>
      <c r="D266" s="117" t="s">
        <v>71</v>
      </c>
      <c r="E266" s="74">
        <v>1150</v>
      </c>
      <c r="F266" s="74">
        <f>E266*C266</f>
        <v>14950</v>
      </c>
      <c r="G266" s="74">
        <v>250</v>
      </c>
      <c r="H266" s="74">
        <f>G266*C266</f>
        <v>3250</v>
      </c>
      <c r="I266" s="74">
        <f>H266+F266</f>
        <v>18200</v>
      </c>
      <c r="J266" s="171"/>
      <c r="L266" s="34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s="98" customFormat="1">
      <c r="A267" s="91"/>
      <c r="B267" s="172" t="s">
        <v>127</v>
      </c>
      <c r="C267" s="173"/>
      <c r="D267" s="117"/>
      <c r="E267" s="74"/>
      <c r="F267" s="74">
        <f>E267*C267</f>
        <v>0</v>
      </c>
      <c r="G267" s="74"/>
      <c r="H267" s="74">
        <f>G267*C267</f>
        <v>0</v>
      </c>
      <c r="I267" s="74">
        <f>H267+F267</f>
        <v>0</v>
      </c>
      <c r="J267" s="171"/>
      <c r="L267" s="34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s="98" customFormat="1">
      <c r="A268" s="91"/>
      <c r="B268" s="172" t="s">
        <v>141</v>
      </c>
      <c r="C268" s="88">
        <v>2</v>
      </c>
      <c r="D268" s="117" t="s">
        <v>71</v>
      </c>
      <c r="E268" s="74">
        <v>250</v>
      </c>
      <c r="F268" s="74">
        <f>E268*C268</f>
        <v>500</v>
      </c>
      <c r="G268" s="74">
        <v>110</v>
      </c>
      <c r="H268" s="74">
        <f>G268*C268</f>
        <v>220</v>
      </c>
      <c r="I268" s="74">
        <f>H268+F268</f>
        <v>720</v>
      </c>
      <c r="J268" s="171"/>
      <c r="L268" s="34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s="98" customFormat="1">
      <c r="A269" s="91"/>
      <c r="B269" s="172" t="s">
        <v>197</v>
      </c>
      <c r="C269" s="88">
        <v>2</v>
      </c>
      <c r="D269" s="117" t="s">
        <v>71</v>
      </c>
      <c r="E269" s="74">
        <v>140</v>
      </c>
      <c r="F269" s="74">
        <f>E269*C269</f>
        <v>280</v>
      </c>
      <c r="G269" s="74">
        <v>80</v>
      </c>
      <c r="H269" s="74">
        <f>G269*C269</f>
        <v>160</v>
      </c>
      <c r="I269" s="74">
        <f>H269+F269</f>
        <v>440</v>
      </c>
      <c r="J269" s="171"/>
      <c r="L269" s="34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s="98" customFormat="1">
      <c r="A270" s="175"/>
      <c r="B270" s="176" t="s">
        <v>128</v>
      </c>
      <c r="C270" s="88"/>
      <c r="D270" s="117"/>
      <c r="E270" s="177"/>
      <c r="F270" s="177"/>
      <c r="G270" s="177"/>
      <c r="H270" s="177"/>
      <c r="I270" s="177"/>
      <c r="J270" s="178"/>
      <c r="L270" s="34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s="98" customFormat="1">
      <c r="A271" s="175"/>
      <c r="B271" s="172" t="s">
        <v>142</v>
      </c>
      <c r="C271" s="88">
        <v>12</v>
      </c>
      <c r="D271" s="117" t="s">
        <v>71</v>
      </c>
      <c r="E271" s="177">
        <v>450</v>
      </c>
      <c r="F271" s="177">
        <f>E271*C271</f>
        <v>5400</v>
      </c>
      <c r="G271" s="177">
        <v>100</v>
      </c>
      <c r="H271" s="177">
        <f>G271*C271</f>
        <v>1200</v>
      </c>
      <c r="I271" s="177">
        <f>H271+F271</f>
        <v>6600</v>
      </c>
      <c r="J271" s="178"/>
      <c r="L271" s="34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s="98" customFormat="1">
      <c r="A272" s="175"/>
      <c r="B272" s="176" t="s">
        <v>129</v>
      </c>
      <c r="C272" s="88"/>
      <c r="D272" s="134"/>
      <c r="E272" s="177"/>
      <c r="F272" s="177"/>
      <c r="G272" s="177"/>
      <c r="H272" s="177"/>
      <c r="I272" s="177"/>
      <c r="J272" s="178"/>
      <c r="L272" s="34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3" s="98" customFormat="1">
      <c r="A273" s="175"/>
      <c r="B273" s="172" t="s">
        <v>140</v>
      </c>
      <c r="C273" s="88">
        <v>2</v>
      </c>
      <c r="D273" s="134" t="s">
        <v>71</v>
      </c>
      <c r="E273" s="177">
        <v>4500</v>
      </c>
      <c r="F273" s="177">
        <f>E273*C273</f>
        <v>9000</v>
      </c>
      <c r="G273" s="177">
        <v>300</v>
      </c>
      <c r="H273" s="177">
        <f>G273*C273</f>
        <v>600</v>
      </c>
      <c r="I273" s="177">
        <f>H273+F273</f>
        <v>9600</v>
      </c>
      <c r="J273" s="178"/>
    </row>
    <row r="274" spans="1:23">
      <c r="A274" s="91">
        <v>5.4</v>
      </c>
      <c r="B274" s="170" t="s">
        <v>130</v>
      </c>
      <c r="C274" s="173"/>
      <c r="D274" s="117"/>
      <c r="E274" s="74"/>
      <c r="F274" s="74"/>
      <c r="G274" s="74"/>
      <c r="H274" s="74"/>
      <c r="I274" s="74"/>
      <c r="J274" s="171"/>
    </row>
    <row r="275" spans="1:23" s="98" customFormat="1" ht="24">
      <c r="A275" s="91"/>
      <c r="B275" s="172" t="s">
        <v>670</v>
      </c>
      <c r="C275" s="88">
        <v>1</v>
      </c>
      <c r="D275" s="134" t="s">
        <v>71</v>
      </c>
      <c r="E275" s="177">
        <v>200000</v>
      </c>
      <c r="F275" s="177">
        <f>E275*C275</f>
        <v>200000</v>
      </c>
      <c r="G275" s="177">
        <v>10000</v>
      </c>
      <c r="H275" s="177">
        <f>G275*C275</f>
        <v>10000</v>
      </c>
      <c r="I275" s="177">
        <f>H275+F275</f>
        <v>210000</v>
      </c>
      <c r="J275" s="17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s="98" customFormat="1">
      <c r="A276" s="91"/>
      <c r="B276" s="172"/>
      <c r="C276" s="88"/>
      <c r="D276" s="134"/>
      <c r="E276" s="177"/>
      <c r="F276" s="177"/>
      <c r="G276" s="177"/>
      <c r="H276" s="177"/>
      <c r="I276" s="177"/>
      <c r="J276" s="17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s="98" customFormat="1">
      <c r="A277" s="91">
        <v>5.5</v>
      </c>
      <c r="B277" s="170" t="s">
        <v>149</v>
      </c>
      <c r="C277" s="88"/>
      <c r="D277" s="134"/>
      <c r="E277" s="177"/>
      <c r="F277" s="177"/>
      <c r="G277" s="177"/>
      <c r="H277" s="177"/>
      <c r="I277" s="177"/>
      <c r="J277" s="17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>
      <c r="A278" s="91"/>
      <c r="B278" s="172" t="s">
        <v>150</v>
      </c>
      <c r="C278" s="88">
        <v>10</v>
      </c>
      <c r="D278" s="134" t="s">
        <v>71</v>
      </c>
      <c r="E278" s="177">
        <v>1500</v>
      </c>
      <c r="F278" s="177">
        <f>E278*C278</f>
        <v>15000</v>
      </c>
      <c r="G278" s="177">
        <v>150</v>
      </c>
      <c r="H278" s="177">
        <f>G278*C278</f>
        <v>1500</v>
      </c>
      <c r="I278" s="177">
        <f>H278+F278</f>
        <v>16500</v>
      </c>
      <c r="J278" s="171"/>
    </row>
    <row r="279" spans="1:23">
      <c r="A279" s="99"/>
      <c r="B279" s="179"/>
      <c r="C279" s="101"/>
      <c r="D279" s="180"/>
      <c r="E279" s="181"/>
      <c r="F279" s="181"/>
      <c r="G279" s="181"/>
      <c r="H279" s="181"/>
      <c r="I279" s="181"/>
      <c r="J279" s="182"/>
    </row>
    <row r="280" spans="1:23">
      <c r="A280" s="183"/>
      <c r="B280" s="184"/>
      <c r="C280" s="185"/>
      <c r="D280" s="186"/>
      <c r="E280" s="187"/>
      <c r="F280" s="187"/>
      <c r="G280" s="187"/>
      <c r="H280" s="187"/>
      <c r="I280" s="187"/>
      <c r="J280" s="188"/>
    </row>
    <row r="281" spans="1:23">
      <c r="A281" s="189"/>
      <c r="B281" s="190" t="s">
        <v>63</v>
      </c>
      <c r="C281" s="191"/>
      <c r="D281" s="189"/>
      <c r="E281" s="192"/>
      <c r="F281" s="192">
        <f>SUM(F229:F280)</f>
        <v>345343</v>
      </c>
      <c r="G281" s="192">
        <v>0</v>
      </c>
      <c r="H281" s="192">
        <f>SUM(H229:H280)</f>
        <v>44510</v>
      </c>
      <c r="I281" s="192">
        <f>SUM(I229:I280)</f>
        <v>389853</v>
      </c>
      <c r="J281" s="193"/>
    </row>
    <row r="282" spans="1:23">
      <c r="A282" s="164">
        <v>6</v>
      </c>
      <c r="B282" s="165" t="s">
        <v>73</v>
      </c>
      <c r="C282" s="166"/>
      <c r="D282" s="167"/>
      <c r="E282" s="168"/>
      <c r="F282" s="168"/>
      <c r="G282" s="168"/>
      <c r="H282" s="168"/>
      <c r="I282" s="168"/>
      <c r="J282" s="169"/>
    </row>
    <row r="283" spans="1:23">
      <c r="A283" s="63">
        <v>6.1</v>
      </c>
      <c r="B283" s="194" t="s">
        <v>506</v>
      </c>
      <c r="C283" s="65"/>
      <c r="D283" s="92"/>
      <c r="E283" s="67"/>
      <c r="F283" s="67"/>
      <c r="G283" s="67"/>
      <c r="H283" s="67"/>
      <c r="I283" s="67"/>
      <c r="J283" s="70"/>
    </row>
    <row r="284" spans="1:23">
      <c r="A284" s="63"/>
      <c r="B284" s="195" t="s">
        <v>507</v>
      </c>
      <c r="C284" s="65">
        <v>270</v>
      </c>
      <c r="D284" s="92" t="s">
        <v>83</v>
      </c>
      <c r="E284" s="67">
        <v>153.21</v>
      </c>
      <c r="F284" s="177">
        <f>E284*C284</f>
        <v>41366.700000000004</v>
      </c>
      <c r="G284" s="67">
        <v>100</v>
      </c>
      <c r="H284" s="177">
        <f t="shared" ref="H284:H288" si="33">G284*C284</f>
        <v>27000</v>
      </c>
      <c r="I284" s="177">
        <f>H284+F284</f>
        <v>68366.700000000012</v>
      </c>
      <c r="J284" s="70"/>
    </row>
    <row r="285" spans="1:23">
      <c r="A285" s="63"/>
      <c r="B285" s="195" t="s">
        <v>508</v>
      </c>
      <c r="C285" s="65">
        <v>5</v>
      </c>
      <c r="D285" s="92" t="s">
        <v>66</v>
      </c>
      <c r="E285" s="67">
        <v>4800</v>
      </c>
      <c r="F285" s="177">
        <f t="shared" ref="F285:F349" si="34">E285*C285</f>
        <v>24000</v>
      </c>
      <c r="G285" s="67">
        <v>1500</v>
      </c>
      <c r="H285" s="177">
        <f t="shared" si="33"/>
        <v>7500</v>
      </c>
      <c r="I285" s="177">
        <f t="shared" ref="I285:I289" si="35">H285+F285</f>
        <v>31500</v>
      </c>
      <c r="J285" s="70"/>
    </row>
    <row r="286" spans="1:23">
      <c r="A286" s="63"/>
      <c r="B286" s="195" t="s">
        <v>509</v>
      </c>
      <c r="C286" s="65">
        <v>1</v>
      </c>
      <c r="D286" s="92" t="s">
        <v>71</v>
      </c>
      <c r="E286" s="67">
        <v>8300</v>
      </c>
      <c r="F286" s="177">
        <f t="shared" si="34"/>
        <v>8300</v>
      </c>
      <c r="G286" s="67">
        <v>2075</v>
      </c>
      <c r="H286" s="177">
        <f t="shared" si="33"/>
        <v>2075</v>
      </c>
      <c r="I286" s="177">
        <f t="shared" si="35"/>
        <v>10375</v>
      </c>
      <c r="J286" s="70"/>
    </row>
    <row r="287" spans="1:23">
      <c r="A287" s="63"/>
      <c r="B287" s="195" t="s">
        <v>510</v>
      </c>
      <c r="C287" s="65">
        <v>1</v>
      </c>
      <c r="D287" s="92" t="s">
        <v>71</v>
      </c>
      <c r="E287" s="67">
        <v>5115</v>
      </c>
      <c r="F287" s="177">
        <f t="shared" si="34"/>
        <v>5115</v>
      </c>
      <c r="G287" s="67">
        <v>1279</v>
      </c>
      <c r="H287" s="177">
        <f t="shared" si="33"/>
        <v>1279</v>
      </c>
      <c r="I287" s="177">
        <f t="shared" si="35"/>
        <v>6394</v>
      </c>
      <c r="J287" s="70"/>
    </row>
    <row r="288" spans="1:23">
      <c r="A288" s="63"/>
      <c r="B288" s="195" t="s">
        <v>511</v>
      </c>
      <c r="C288" s="65">
        <v>4</v>
      </c>
      <c r="D288" s="92" t="s">
        <v>71</v>
      </c>
      <c r="E288" s="67">
        <v>4300</v>
      </c>
      <c r="F288" s="177">
        <f t="shared" si="34"/>
        <v>17200</v>
      </c>
      <c r="G288" s="67">
        <v>1075</v>
      </c>
      <c r="H288" s="177">
        <f t="shared" si="33"/>
        <v>4300</v>
      </c>
      <c r="I288" s="177">
        <f t="shared" si="35"/>
        <v>21500</v>
      </c>
      <c r="J288" s="70"/>
    </row>
    <row r="289" spans="1:10">
      <c r="A289" s="63"/>
      <c r="B289" s="195" t="s">
        <v>512</v>
      </c>
      <c r="C289" s="65">
        <v>1</v>
      </c>
      <c r="D289" s="92" t="s">
        <v>112</v>
      </c>
      <c r="E289" s="67">
        <v>3000</v>
      </c>
      <c r="F289" s="177">
        <f t="shared" si="34"/>
        <v>3000</v>
      </c>
      <c r="G289" s="67">
        <v>0</v>
      </c>
      <c r="H289" s="67">
        <v>0</v>
      </c>
      <c r="I289" s="177">
        <f t="shared" si="35"/>
        <v>3000</v>
      </c>
      <c r="J289" s="70"/>
    </row>
    <row r="290" spans="1:10">
      <c r="A290" s="63">
        <v>6.2</v>
      </c>
      <c r="B290" s="194" t="s">
        <v>513</v>
      </c>
      <c r="C290" s="65"/>
      <c r="D290" s="92"/>
      <c r="E290" s="67"/>
      <c r="F290" s="67"/>
      <c r="G290" s="67"/>
      <c r="H290" s="67"/>
      <c r="I290" s="67"/>
      <c r="J290" s="70"/>
    </row>
    <row r="291" spans="1:10">
      <c r="A291" s="63"/>
      <c r="B291" s="195" t="s">
        <v>514</v>
      </c>
      <c r="C291" s="65">
        <v>1</v>
      </c>
      <c r="D291" s="92" t="s">
        <v>71</v>
      </c>
      <c r="E291" s="67">
        <v>384000</v>
      </c>
      <c r="F291" s="177">
        <f t="shared" si="34"/>
        <v>384000</v>
      </c>
      <c r="G291" s="67">
        <v>30000</v>
      </c>
      <c r="H291" s="177">
        <f>G291*C291</f>
        <v>30000</v>
      </c>
      <c r="I291" s="177">
        <f>H291+F291</f>
        <v>414000</v>
      </c>
      <c r="J291" s="70"/>
    </row>
    <row r="292" spans="1:10">
      <c r="A292" s="63"/>
      <c r="B292" s="195" t="s">
        <v>515</v>
      </c>
      <c r="C292" s="65"/>
      <c r="D292" s="92"/>
      <c r="E292" s="67"/>
      <c r="F292" s="67"/>
      <c r="G292" s="67"/>
      <c r="H292" s="67"/>
      <c r="I292" s="67"/>
      <c r="J292" s="70"/>
    </row>
    <row r="293" spans="1:10">
      <c r="A293" s="63"/>
      <c r="B293" s="195" t="s">
        <v>516</v>
      </c>
      <c r="C293" s="65">
        <v>1</v>
      </c>
      <c r="D293" s="92" t="s">
        <v>71</v>
      </c>
      <c r="E293" s="67">
        <v>30000</v>
      </c>
      <c r="F293" s="177">
        <f t="shared" si="34"/>
        <v>30000</v>
      </c>
      <c r="G293" s="67">
        <v>5000</v>
      </c>
      <c r="H293" s="177">
        <f>G293*C293</f>
        <v>5000</v>
      </c>
      <c r="I293" s="177">
        <f>H293+F293</f>
        <v>35000</v>
      </c>
      <c r="J293" s="70"/>
    </row>
    <row r="294" spans="1:10">
      <c r="A294" s="63">
        <v>6.3</v>
      </c>
      <c r="B294" s="194" t="s">
        <v>517</v>
      </c>
      <c r="C294" s="65"/>
      <c r="D294" s="92"/>
      <c r="E294" s="67"/>
      <c r="F294" s="67"/>
      <c r="G294" s="67"/>
      <c r="H294" s="67"/>
      <c r="I294" s="67"/>
      <c r="J294" s="70"/>
    </row>
    <row r="295" spans="1:10">
      <c r="A295" s="63"/>
      <c r="B295" s="195" t="s">
        <v>518</v>
      </c>
      <c r="C295" s="65">
        <v>1</v>
      </c>
      <c r="D295" s="92" t="s">
        <v>114</v>
      </c>
      <c r="E295" s="67">
        <v>382760</v>
      </c>
      <c r="F295" s="177">
        <f t="shared" si="34"/>
        <v>382760</v>
      </c>
      <c r="G295" s="67">
        <v>57414</v>
      </c>
      <c r="H295" s="177">
        <f t="shared" ref="H295:H300" si="36">G295*C295</f>
        <v>57414</v>
      </c>
      <c r="I295" s="177">
        <f t="shared" ref="I295:I300" si="37">H295+F295</f>
        <v>440174</v>
      </c>
      <c r="J295" s="70"/>
    </row>
    <row r="296" spans="1:10">
      <c r="A296" s="63"/>
      <c r="B296" s="195" t="s">
        <v>519</v>
      </c>
      <c r="C296" s="65">
        <v>1</v>
      </c>
      <c r="D296" s="92" t="s">
        <v>114</v>
      </c>
      <c r="E296" s="67">
        <v>74410</v>
      </c>
      <c r="F296" s="177">
        <f t="shared" si="34"/>
        <v>74410</v>
      </c>
      <c r="G296" s="67">
        <v>11161</v>
      </c>
      <c r="H296" s="177">
        <f t="shared" si="36"/>
        <v>11161</v>
      </c>
      <c r="I296" s="177">
        <f t="shared" si="37"/>
        <v>85571</v>
      </c>
      <c r="J296" s="70"/>
    </row>
    <row r="297" spans="1:10">
      <c r="A297" s="63"/>
      <c r="B297" s="195" t="s">
        <v>520</v>
      </c>
      <c r="C297" s="65">
        <v>1</v>
      </c>
      <c r="D297" s="92" t="s">
        <v>114</v>
      </c>
      <c r="E297" s="67">
        <v>6400</v>
      </c>
      <c r="F297" s="177">
        <f t="shared" si="34"/>
        <v>6400</v>
      </c>
      <c r="G297" s="67">
        <v>1000</v>
      </c>
      <c r="H297" s="177">
        <f t="shared" si="36"/>
        <v>1000</v>
      </c>
      <c r="I297" s="177">
        <f t="shared" si="37"/>
        <v>7400</v>
      </c>
      <c r="J297" s="70"/>
    </row>
    <row r="298" spans="1:10">
      <c r="A298" s="63"/>
      <c r="B298" s="195" t="s">
        <v>521</v>
      </c>
      <c r="C298" s="65">
        <v>3</v>
      </c>
      <c r="D298" s="92" t="s">
        <v>114</v>
      </c>
      <c r="E298" s="67">
        <v>7250</v>
      </c>
      <c r="F298" s="177">
        <f t="shared" si="34"/>
        <v>21750</v>
      </c>
      <c r="G298" s="67">
        <v>1000</v>
      </c>
      <c r="H298" s="177">
        <f t="shared" si="36"/>
        <v>3000</v>
      </c>
      <c r="I298" s="177">
        <f t="shared" si="37"/>
        <v>24750</v>
      </c>
      <c r="J298" s="70"/>
    </row>
    <row r="299" spans="1:10">
      <c r="A299" s="63"/>
      <c r="B299" s="195" t="s">
        <v>522</v>
      </c>
      <c r="C299" s="65">
        <v>5</v>
      </c>
      <c r="D299" s="92" t="s">
        <v>114</v>
      </c>
      <c r="E299" s="67">
        <v>17070</v>
      </c>
      <c r="F299" s="177">
        <f t="shared" si="34"/>
        <v>85350</v>
      </c>
      <c r="G299" s="67">
        <v>1500</v>
      </c>
      <c r="H299" s="177">
        <f t="shared" si="36"/>
        <v>7500</v>
      </c>
      <c r="I299" s="177">
        <f t="shared" si="37"/>
        <v>92850</v>
      </c>
      <c r="J299" s="70"/>
    </row>
    <row r="300" spans="1:10">
      <c r="A300" s="86"/>
      <c r="B300" s="196" t="s">
        <v>198</v>
      </c>
      <c r="C300" s="88">
        <v>1</v>
      </c>
      <c r="D300" s="173" t="s">
        <v>199</v>
      </c>
      <c r="E300" s="197">
        <v>7500</v>
      </c>
      <c r="F300" s="177">
        <f t="shared" si="34"/>
        <v>7500</v>
      </c>
      <c r="G300" s="198">
        <v>2000</v>
      </c>
      <c r="H300" s="177">
        <f t="shared" si="36"/>
        <v>2000</v>
      </c>
      <c r="I300" s="177">
        <f t="shared" si="37"/>
        <v>9500</v>
      </c>
      <c r="J300" s="196"/>
    </row>
    <row r="301" spans="1:10">
      <c r="A301" s="91">
        <v>6.4</v>
      </c>
      <c r="B301" s="199" t="s">
        <v>523</v>
      </c>
      <c r="C301" s="88"/>
      <c r="D301" s="173"/>
      <c r="E301" s="197"/>
      <c r="F301" s="198"/>
      <c r="G301" s="198"/>
      <c r="H301" s="198"/>
      <c r="I301" s="198"/>
      <c r="J301" s="196"/>
    </row>
    <row r="302" spans="1:10">
      <c r="A302" s="86"/>
      <c r="B302" s="196" t="s">
        <v>524</v>
      </c>
      <c r="C302" s="88">
        <v>291</v>
      </c>
      <c r="D302" s="173" t="s">
        <v>83</v>
      </c>
      <c r="E302" s="197">
        <v>35.25</v>
      </c>
      <c r="F302" s="177">
        <f t="shared" si="34"/>
        <v>10257.75</v>
      </c>
      <c r="G302" s="198">
        <v>16</v>
      </c>
      <c r="H302" s="177">
        <f t="shared" ref="H302:H330" si="38">G302*C302</f>
        <v>4656</v>
      </c>
      <c r="I302" s="177">
        <f t="shared" ref="I302:I317" si="39">H302+F302</f>
        <v>14913.75</v>
      </c>
      <c r="J302" s="196"/>
    </row>
    <row r="303" spans="1:10">
      <c r="A303" s="86"/>
      <c r="B303" s="196" t="s">
        <v>525</v>
      </c>
      <c r="C303" s="88">
        <v>142</v>
      </c>
      <c r="D303" s="173" t="s">
        <v>83</v>
      </c>
      <c r="E303" s="197">
        <v>54.7</v>
      </c>
      <c r="F303" s="177">
        <f t="shared" si="34"/>
        <v>7767.4000000000005</v>
      </c>
      <c r="G303" s="198">
        <v>20</v>
      </c>
      <c r="H303" s="177">
        <f t="shared" si="38"/>
        <v>2840</v>
      </c>
      <c r="I303" s="177">
        <f t="shared" si="39"/>
        <v>10607.400000000001</v>
      </c>
      <c r="J303" s="196"/>
    </row>
    <row r="304" spans="1:10">
      <c r="A304" s="86"/>
      <c r="B304" s="196" t="s">
        <v>526</v>
      </c>
      <c r="C304" s="88">
        <v>1164</v>
      </c>
      <c r="D304" s="173" t="s">
        <v>83</v>
      </c>
      <c r="E304" s="197">
        <v>85.8</v>
      </c>
      <c r="F304" s="177">
        <f t="shared" si="34"/>
        <v>99871.2</v>
      </c>
      <c r="G304" s="198">
        <v>25</v>
      </c>
      <c r="H304" s="177">
        <f t="shared" si="38"/>
        <v>29100</v>
      </c>
      <c r="I304" s="177">
        <f t="shared" si="39"/>
        <v>128971.2</v>
      </c>
      <c r="J304" s="196"/>
    </row>
    <row r="305" spans="1:23">
      <c r="A305" s="86"/>
      <c r="B305" s="196" t="s">
        <v>527</v>
      </c>
      <c r="C305" s="88">
        <v>332</v>
      </c>
      <c r="D305" s="173" t="s">
        <v>83</v>
      </c>
      <c r="E305" s="197">
        <v>113.9</v>
      </c>
      <c r="F305" s="177">
        <f t="shared" si="34"/>
        <v>37814.800000000003</v>
      </c>
      <c r="G305" s="198">
        <v>30</v>
      </c>
      <c r="H305" s="177">
        <f t="shared" si="38"/>
        <v>9960</v>
      </c>
      <c r="I305" s="177">
        <f t="shared" si="39"/>
        <v>47774.8</v>
      </c>
      <c r="J305" s="196"/>
    </row>
    <row r="306" spans="1:23">
      <c r="A306" s="86"/>
      <c r="B306" s="196" t="s">
        <v>528</v>
      </c>
      <c r="C306" s="88">
        <v>567</v>
      </c>
      <c r="D306" s="173" t="s">
        <v>83</v>
      </c>
      <c r="E306" s="197">
        <v>163.87</v>
      </c>
      <c r="F306" s="177">
        <f t="shared" si="34"/>
        <v>92914.290000000008</v>
      </c>
      <c r="G306" s="198">
        <v>40</v>
      </c>
      <c r="H306" s="177">
        <f t="shared" si="38"/>
        <v>22680</v>
      </c>
      <c r="I306" s="177">
        <f t="shared" si="39"/>
        <v>115594.29000000001</v>
      </c>
      <c r="J306" s="196"/>
    </row>
    <row r="307" spans="1:23">
      <c r="A307" s="86"/>
      <c r="B307" s="196" t="s">
        <v>529</v>
      </c>
      <c r="C307" s="88">
        <v>22</v>
      </c>
      <c r="D307" s="173" t="s">
        <v>83</v>
      </c>
      <c r="E307" s="197">
        <v>234.3</v>
      </c>
      <c r="F307" s="177">
        <f t="shared" si="34"/>
        <v>5154.6000000000004</v>
      </c>
      <c r="G307" s="198">
        <v>45</v>
      </c>
      <c r="H307" s="177">
        <f t="shared" si="38"/>
        <v>990</v>
      </c>
      <c r="I307" s="177">
        <f t="shared" si="39"/>
        <v>6144.6</v>
      </c>
      <c r="J307" s="196"/>
    </row>
    <row r="308" spans="1:23">
      <c r="A308" s="86"/>
      <c r="B308" s="196" t="s">
        <v>530</v>
      </c>
      <c r="C308" s="88">
        <v>267</v>
      </c>
      <c r="D308" s="173" t="s">
        <v>83</v>
      </c>
      <c r="E308" s="197">
        <v>408.98</v>
      </c>
      <c r="F308" s="177">
        <f t="shared" si="34"/>
        <v>109197.66</v>
      </c>
      <c r="G308" s="198">
        <v>60</v>
      </c>
      <c r="H308" s="177">
        <f t="shared" si="38"/>
        <v>16020</v>
      </c>
      <c r="I308" s="177">
        <f t="shared" si="39"/>
        <v>125217.66</v>
      </c>
      <c r="J308" s="196"/>
    </row>
    <row r="309" spans="1:23">
      <c r="A309" s="86"/>
      <c r="B309" s="196" t="s">
        <v>531</v>
      </c>
      <c r="C309" s="88">
        <v>1063</v>
      </c>
      <c r="D309" s="173" t="s">
        <v>83</v>
      </c>
      <c r="E309" s="197">
        <v>490</v>
      </c>
      <c r="F309" s="177">
        <f t="shared" si="34"/>
        <v>520870</v>
      </c>
      <c r="G309" s="198">
        <v>70</v>
      </c>
      <c r="H309" s="177">
        <f t="shared" si="38"/>
        <v>74410</v>
      </c>
      <c r="I309" s="177">
        <f t="shared" si="39"/>
        <v>595280</v>
      </c>
      <c r="J309" s="196"/>
    </row>
    <row r="310" spans="1:23">
      <c r="A310" s="86"/>
      <c r="B310" s="196" t="s">
        <v>532</v>
      </c>
      <c r="C310" s="88">
        <v>449</v>
      </c>
      <c r="D310" s="173" t="s">
        <v>83</v>
      </c>
      <c r="E310" s="197">
        <v>1295</v>
      </c>
      <c r="F310" s="177">
        <f t="shared" si="34"/>
        <v>581455</v>
      </c>
      <c r="G310" s="198">
        <v>125</v>
      </c>
      <c r="H310" s="177">
        <f t="shared" si="38"/>
        <v>56125</v>
      </c>
      <c r="I310" s="177">
        <f t="shared" si="39"/>
        <v>637580</v>
      </c>
      <c r="J310" s="196"/>
    </row>
    <row r="311" spans="1:23">
      <c r="A311" s="86"/>
      <c r="B311" s="196" t="s">
        <v>533</v>
      </c>
      <c r="C311" s="88">
        <v>45</v>
      </c>
      <c r="D311" s="173" t="s">
        <v>83</v>
      </c>
      <c r="E311" s="197">
        <v>417</v>
      </c>
      <c r="F311" s="177">
        <f t="shared" si="34"/>
        <v>18765</v>
      </c>
      <c r="G311" s="198">
        <v>45</v>
      </c>
      <c r="H311" s="177">
        <f t="shared" si="38"/>
        <v>2025</v>
      </c>
      <c r="I311" s="177">
        <f t="shared" si="39"/>
        <v>20790</v>
      </c>
      <c r="J311" s="196"/>
    </row>
    <row r="312" spans="1:23">
      <c r="A312" s="86"/>
      <c r="B312" s="196" t="s">
        <v>534</v>
      </c>
      <c r="C312" s="88">
        <v>12</v>
      </c>
      <c r="D312" s="173" t="s">
        <v>83</v>
      </c>
      <c r="E312" s="197">
        <v>392</v>
      </c>
      <c r="F312" s="177">
        <f t="shared" si="34"/>
        <v>4704</v>
      </c>
      <c r="G312" s="198">
        <v>40</v>
      </c>
      <c r="H312" s="177">
        <f t="shared" si="38"/>
        <v>480</v>
      </c>
      <c r="I312" s="177">
        <f t="shared" si="39"/>
        <v>5184</v>
      </c>
      <c r="J312" s="196"/>
    </row>
    <row r="313" spans="1:23">
      <c r="A313" s="86"/>
      <c r="B313" s="196" t="s">
        <v>535</v>
      </c>
      <c r="C313" s="88">
        <v>241</v>
      </c>
      <c r="D313" s="173" t="s">
        <v>83</v>
      </c>
      <c r="E313" s="197">
        <v>860</v>
      </c>
      <c r="F313" s="177">
        <f t="shared" si="34"/>
        <v>207260</v>
      </c>
      <c r="G313" s="198">
        <v>85</v>
      </c>
      <c r="H313" s="177">
        <f t="shared" si="38"/>
        <v>20485</v>
      </c>
      <c r="I313" s="177">
        <f t="shared" si="39"/>
        <v>227745</v>
      </c>
      <c r="J313" s="196"/>
    </row>
    <row r="314" spans="1:23">
      <c r="A314" s="86"/>
      <c r="B314" s="196" t="s">
        <v>536</v>
      </c>
      <c r="C314" s="88">
        <v>61</v>
      </c>
      <c r="D314" s="173" t="s">
        <v>83</v>
      </c>
      <c r="E314" s="197">
        <v>683.75</v>
      </c>
      <c r="F314" s="177">
        <f t="shared" si="34"/>
        <v>41708.75</v>
      </c>
      <c r="G314" s="198">
        <v>75</v>
      </c>
      <c r="H314" s="177">
        <f t="shared" si="38"/>
        <v>4575</v>
      </c>
      <c r="I314" s="177">
        <f t="shared" si="39"/>
        <v>46283.75</v>
      </c>
      <c r="J314" s="196"/>
    </row>
    <row r="315" spans="1:23">
      <c r="A315" s="86"/>
      <c r="B315" s="196" t="s">
        <v>537</v>
      </c>
      <c r="C315" s="88">
        <v>128</v>
      </c>
      <c r="D315" s="173" t="s">
        <v>83</v>
      </c>
      <c r="E315" s="197">
        <v>454.5</v>
      </c>
      <c r="F315" s="177">
        <f t="shared" si="34"/>
        <v>58176</v>
      </c>
      <c r="G315" s="198">
        <v>55</v>
      </c>
      <c r="H315" s="177">
        <f t="shared" si="38"/>
        <v>7040</v>
      </c>
      <c r="I315" s="177">
        <f t="shared" si="39"/>
        <v>65216</v>
      </c>
      <c r="J315" s="196"/>
    </row>
    <row r="316" spans="1:23">
      <c r="A316" s="86"/>
      <c r="B316" s="196" t="s">
        <v>538</v>
      </c>
      <c r="C316" s="88">
        <v>264</v>
      </c>
      <c r="D316" s="173" t="s">
        <v>83</v>
      </c>
      <c r="E316" s="197">
        <v>273.75</v>
      </c>
      <c r="F316" s="177">
        <f t="shared" si="34"/>
        <v>72270</v>
      </c>
      <c r="G316" s="198">
        <v>48</v>
      </c>
      <c r="H316" s="177">
        <f t="shared" si="38"/>
        <v>12672</v>
      </c>
      <c r="I316" s="177">
        <f t="shared" si="39"/>
        <v>84942</v>
      </c>
      <c r="J316" s="196"/>
    </row>
    <row r="317" spans="1:23">
      <c r="A317" s="200"/>
      <c r="B317" s="196" t="s">
        <v>200</v>
      </c>
      <c r="C317" s="88">
        <v>1</v>
      </c>
      <c r="D317" s="173" t="s">
        <v>199</v>
      </c>
      <c r="E317" s="197">
        <v>25000</v>
      </c>
      <c r="F317" s="177">
        <f t="shared" si="34"/>
        <v>25000</v>
      </c>
      <c r="G317" s="198">
        <v>0</v>
      </c>
      <c r="H317" s="177">
        <f t="shared" si="38"/>
        <v>0</v>
      </c>
      <c r="I317" s="177">
        <f t="shared" si="39"/>
        <v>25000</v>
      </c>
      <c r="J317" s="196"/>
    </row>
    <row r="318" spans="1:23">
      <c r="A318" s="86">
        <v>6.5</v>
      </c>
      <c r="B318" s="199" t="s">
        <v>78</v>
      </c>
      <c r="C318" s="88"/>
      <c r="D318" s="173"/>
      <c r="E318" s="74"/>
      <c r="F318" s="74"/>
      <c r="G318" s="74"/>
      <c r="H318" s="74"/>
      <c r="I318" s="74"/>
      <c r="J318" s="171"/>
    </row>
    <row r="319" spans="1:23">
      <c r="A319" s="86"/>
      <c r="B319" s="201" t="s">
        <v>427</v>
      </c>
      <c r="C319" s="133">
        <v>127</v>
      </c>
      <c r="D319" s="133" t="s">
        <v>71</v>
      </c>
      <c r="E319" s="294">
        <v>4450</v>
      </c>
      <c r="F319" s="177">
        <f t="shared" si="34"/>
        <v>565150</v>
      </c>
      <c r="G319" s="294">
        <v>150</v>
      </c>
      <c r="H319" s="177">
        <f t="shared" si="38"/>
        <v>19050</v>
      </c>
      <c r="I319" s="294">
        <f t="shared" ref="I319:I330" si="40">SUM(F319+H319)</f>
        <v>584200</v>
      </c>
      <c r="J319" s="201"/>
    </row>
    <row r="320" spans="1:23" s="98" customFormat="1">
      <c r="A320" s="86"/>
      <c r="B320" s="201" t="s">
        <v>428</v>
      </c>
      <c r="C320" s="133">
        <v>1025</v>
      </c>
      <c r="D320" s="133" t="s">
        <v>83</v>
      </c>
      <c r="E320" s="294">
        <v>490</v>
      </c>
      <c r="F320" s="177">
        <f t="shared" si="34"/>
        <v>502250</v>
      </c>
      <c r="G320" s="294">
        <v>150</v>
      </c>
      <c r="H320" s="177">
        <f t="shared" si="38"/>
        <v>153750</v>
      </c>
      <c r="I320" s="294">
        <f t="shared" si="40"/>
        <v>656000</v>
      </c>
      <c r="J320" s="20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>
      <c r="A321" s="86"/>
      <c r="B321" s="201" t="s">
        <v>429</v>
      </c>
      <c r="C321" s="133">
        <v>198</v>
      </c>
      <c r="D321" s="133" t="s">
        <v>71</v>
      </c>
      <c r="E321" s="294">
        <v>1390</v>
      </c>
      <c r="F321" s="177">
        <f t="shared" si="34"/>
        <v>275220</v>
      </c>
      <c r="G321" s="294">
        <v>150</v>
      </c>
      <c r="H321" s="177">
        <f t="shared" si="38"/>
        <v>29700</v>
      </c>
      <c r="I321" s="294">
        <f t="shared" si="40"/>
        <v>304920</v>
      </c>
      <c r="J321" s="201"/>
    </row>
    <row r="322" spans="1:23">
      <c r="A322" s="86"/>
      <c r="B322" s="201" t="s">
        <v>430</v>
      </c>
      <c r="C322" s="133">
        <v>125</v>
      </c>
      <c r="D322" s="133" t="s">
        <v>71</v>
      </c>
      <c r="E322" s="294">
        <v>3660</v>
      </c>
      <c r="F322" s="177">
        <f t="shared" si="34"/>
        <v>457500</v>
      </c>
      <c r="G322" s="294">
        <v>150</v>
      </c>
      <c r="H322" s="177">
        <f t="shared" si="38"/>
        <v>18750</v>
      </c>
      <c r="I322" s="294">
        <f t="shared" si="40"/>
        <v>476250</v>
      </c>
      <c r="J322" s="201"/>
    </row>
    <row r="323" spans="1:23">
      <c r="A323" s="86"/>
      <c r="B323" s="201" t="s">
        <v>431</v>
      </c>
      <c r="C323" s="133">
        <v>2</v>
      </c>
      <c r="D323" s="133" t="s">
        <v>71</v>
      </c>
      <c r="E323" s="294">
        <v>750</v>
      </c>
      <c r="F323" s="177">
        <f t="shared" si="34"/>
        <v>1500</v>
      </c>
      <c r="G323" s="294">
        <v>150</v>
      </c>
      <c r="H323" s="177">
        <f t="shared" si="38"/>
        <v>300</v>
      </c>
      <c r="I323" s="294">
        <f t="shared" si="40"/>
        <v>1800</v>
      </c>
      <c r="J323" s="201"/>
    </row>
    <row r="324" spans="1:23">
      <c r="A324" s="86"/>
      <c r="B324" s="201" t="s">
        <v>432</v>
      </c>
      <c r="C324" s="133">
        <v>5</v>
      </c>
      <c r="D324" s="133" t="s">
        <v>71</v>
      </c>
      <c r="E324" s="294">
        <v>2470</v>
      </c>
      <c r="F324" s="177">
        <f t="shared" si="34"/>
        <v>12350</v>
      </c>
      <c r="G324" s="294">
        <v>150</v>
      </c>
      <c r="H324" s="177">
        <f t="shared" si="38"/>
        <v>750</v>
      </c>
      <c r="I324" s="294">
        <f>SUM(F324+H324)</f>
        <v>13100</v>
      </c>
      <c r="J324" s="201"/>
    </row>
    <row r="325" spans="1:23">
      <c r="A325" s="86"/>
      <c r="B325" s="201" t="s">
        <v>433</v>
      </c>
      <c r="C325" s="133">
        <v>12</v>
      </c>
      <c r="D325" s="133" t="s">
        <v>71</v>
      </c>
      <c r="E325" s="294">
        <v>2000</v>
      </c>
      <c r="F325" s="177">
        <f t="shared" si="34"/>
        <v>24000</v>
      </c>
      <c r="G325" s="294">
        <v>150</v>
      </c>
      <c r="H325" s="177">
        <f t="shared" si="38"/>
        <v>1800</v>
      </c>
      <c r="I325" s="294">
        <f t="shared" si="40"/>
        <v>25800</v>
      </c>
      <c r="J325" s="201"/>
    </row>
    <row r="326" spans="1:23">
      <c r="A326" s="86"/>
      <c r="B326" s="201" t="s">
        <v>434</v>
      </c>
      <c r="C326" s="133">
        <v>8</v>
      </c>
      <c r="D326" s="133" t="s">
        <v>71</v>
      </c>
      <c r="E326" s="294">
        <v>2800</v>
      </c>
      <c r="F326" s="177">
        <f t="shared" si="34"/>
        <v>22400</v>
      </c>
      <c r="G326" s="294">
        <v>150</v>
      </c>
      <c r="H326" s="177">
        <f t="shared" si="38"/>
        <v>1200</v>
      </c>
      <c r="I326" s="294">
        <f t="shared" si="40"/>
        <v>23600</v>
      </c>
      <c r="J326" s="201"/>
    </row>
    <row r="327" spans="1:23">
      <c r="A327" s="86"/>
      <c r="B327" s="201" t="s">
        <v>435</v>
      </c>
      <c r="C327" s="133">
        <v>230</v>
      </c>
      <c r="D327" s="133" t="s">
        <v>83</v>
      </c>
      <c r="E327" s="294">
        <v>2620</v>
      </c>
      <c r="F327" s="177">
        <f t="shared" si="34"/>
        <v>602600</v>
      </c>
      <c r="G327" s="294">
        <v>150</v>
      </c>
      <c r="H327" s="177">
        <f t="shared" si="38"/>
        <v>34500</v>
      </c>
      <c r="I327" s="294">
        <f>SUM(F327+H327)</f>
        <v>637100</v>
      </c>
      <c r="J327" s="201"/>
    </row>
    <row r="328" spans="1:23">
      <c r="A328" s="86"/>
      <c r="B328" s="201" t="s">
        <v>439</v>
      </c>
      <c r="C328" s="133">
        <v>45</v>
      </c>
      <c r="D328" s="133" t="s">
        <v>83</v>
      </c>
      <c r="E328" s="294">
        <v>1600</v>
      </c>
      <c r="F328" s="177">
        <f t="shared" si="34"/>
        <v>72000</v>
      </c>
      <c r="G328" s="294">
        <v>0</v>
      </c>
      <c r="H328" s="177">
        <f t="shared" si="38"/>
        <v>0</v>
      </c>
      <c r="I328" s="294">
        <f>SUM(F328+H328)</f>
        <v>72000</v>
      </c>
      <c r="J328" s="201"/>
    </row>
    <row r="329" spans="1:23" s="98" customFormat="1">
      <c r="A329" s="86"/>
      <c r="B329" s="201" t="s">
        <v>440</v>
      </c>
      <c r="C329" s="133">
        <v>12</v>
      </c>
      <c r="D329" s="133" t="s">
        <v>83</v>
      </c>
      <c r="E329" s="294">
        <v>4230</v>
      </c>
      <c r="F329" s="177">
        <f t="shared" si="34"/>
        <v>50760</v>
      </c>
      <c r="G329" s="294">
        <v>0</v>
      </c>
      <c r="H329" s="177">
        <f t="shared" si="38"/>
        <v>0</v>
      </c>
      <c r="I329" s="294">
        <f t="shared" si="40"/>
        <v>50760</v>
      </c>
      <c r="J329" s="20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>
      <c r="A330" s="86"/>
      <c r="B330" s="201" t="s">
        <v>198</v>
      </c>
      <c r="C330" s="133">
        <v>1</v>
      </c>
      <c r="D330" s="133" t="s">
        <v>199</v>
      </c>
      <c r="E330" s="294">
        <v>50000</v>
      </c>
      <c r="F330" s="177">
        <f t="shared" si="34"/>
        <v>50000</v>
      </c>
      <c r="G330" s="294">
        <v>0</v>
      </c>
      <c r="H330" s="177">
        <f t="shared" si="38"/>
        <v>0</v>
      </c>
      <c r="I330" s="294">
        <f t="shared" si="40"/>
        <v>50000</v>
      </c>
      <c r="J330" s="171"/>
    </row>
    <row r="331" spans="1:23">
      <c r="A331" s="133"/>
      <c r="B331" s="202" t="s">
        <v>131</v>
      </c>
      <c r="C331" s="133"/>
      <c r="D331" s="133"/>
      <c r="E331" s="137"/>
      <c r="F331" s="177"/>
      <c r="G331" s="137"/>
      <c r="H331" s="203"/>
      <c r="I331" s="138"/>
      <c r="J331" s="204"/>
    </row>
    <row r="332" spans="1:23">
      <c r="A332" s="133"/>
      <c r="B332" s="201" t="s">
        <v>201</v>
      </c>
      <c r="C332" s="133">
        <v>89</v>
      </c>
      <c r="D332" s="133" t="s">
        <v>71</v>
      </c>
      <c r="E332" s="205">
        <v>100</v>
      </c>
      <c r="F332" s="177">
        <f t="shared" si="34"/>
        <v>8900</v>
      </c>
      <c r="G332" s="205">
        <v>80</v>
      </c>
      <c r="H332" s="203">
        <f>SUM(C332*G332)</f>
        <v>7120</v>
      </c>
      <c r="I332" s="138">
        <f>SUM(F332+H332)</f>
        <v>16020</v>
      </c>
      <c r="J332" s="204"/>
    </row>
    <row r="333" spans="1:23">
      <c r="A333" s="133"/>
      <c r="B333" s="202" t="s">
        <v>77</v>
      </c>
      <c r="C333" s="133"/>
      <c r="D333" s="133"/>
      <c r="E333" s="205"/>
      <c r="F333" s="136"/>
      <c r="G333" s="205"/>
      <c r="H333" s="203"/>
      <c r="I333" s="138"/>
      <c r="J333" s="204"/>
    </row>
    <row r="334" spans="1:23">
      <c r="A334" s="133"/>
      <c r="B334" s="201" t="s">
        <v>202</v>
      </c>
      <c r="C334" s="133">
        <v>3900</v>
      </c>
      <c r="D334" s="133" t="s">
        <v>10</v>
      </c>
      <c r="E334" s="205">
        <v>10</v>
      </c>
      <c r="F334" s="177">
        <f t="shared" si="34"/>
        <v>39000</v>
      </c>
      <c r="G334" s="205">
        <v>7</v>
      </c>
      <c r="H334" s="203">
        <f>SUM(C334*G334)</f>
        <v>27300</v>
      </c>
      <c r="I334" s="138">
        <f>SUM(F334+H334)</f>
        <v>66300</v>
      </c>
      <c r="J334" s="204"/>
    </row>
    <row r="335" spans="1:23">
      <c r="A335" s="133"/>
      <c r="B335" s="202" t="s">
        <v>144</v>
      </c>
      <c r="C335" s="133"/>
      <c r="D335" s="133"/>
      <c r="E335" s="205"/>
      <c r="F335" s="136"/>
      <c r="G335" s="205"/>
      <c r="H335" s="203"/>
      <c r="I335" s="138"/>
      <c r="J335" s="204"/>
    </row>
    <row r="336" spans="1:23">
      <c r="A336" s="133"/>
      <c r="B336" s="206" t="s">
        <v>203</v>
      </c>
      <c r="C336" s="133">
        <v>2250</v>
      </c>
      <c r="D336" s="133" t="s">
        <v>10</v>
      </c>
      <c r="E336" s="205">
        <v>38</v>
      </c>
      <c r="F336" s="177">
        <f t="shared" si="34"/>
        <v>85500</v>
      </c>
      <c r="G336" s="205">
        <v>20</v>
      </c>
      <c r="H336" s="203">
        <f>SUM(C336*G336)</f>
        <v>45000</v>
      </c>
      <c r="I336" s="138">
        <f>SUM(F336+H336)</f>
        <v>130500</v>
      </c>
      <c r="J336" s="204"/>
    </row>
    <row r="337" spans="1:23">
      <c r="A337" s="133"/>
      <c r="B337" s="206" t="s">
        <v>204</v>
      </c>
      <c r="C337" s="133">
        <v>560</v>
      </c>
      <c r="D337" s="133" t="s">
        <v>10</v>
      </c>
      <c r="E337" s="205">
        <v>55</v>
      </c>
      <c r="F337" s="177">
        <f t="shared" si="34"/>
        <v>30800</v>
      </c>
      <c r="G337" s="205">
        <v>22</v>
      </c>
      <c r="H337" s="203">
        <f>SUM(C337*G337)</f>
        <v>12320</v>
      </c>
      <c r="I337" s="138">
        <f>SUM(F337+H337)</f>
        <v>43120</v>
      </c>
      <c r="J337" s="204"/>
    </row>
    <row r="338" spans="1:23">
      <c r="A338" s="133"/>
      <c r="B338" s="206" t="s">
        <v>205</v>
      </c>
      <c r="C338" s="133">
        <v>170</v>
      </c>
      <c r="D338" s="133" t="s">
        <v>10</v>
      </c>
      <c r="E338" s="205">
        <v>78</v>
      </c>
      <c r="F338" s="177">
        <f t="shared" si="34"/>
        <v>13260</v>
      </c>
      <c r="G338" s="205">
        <v>26</v>
      </c>
      <c r="H338" s="203">
        <f>SUM(C338*G338)</f>
        <v>4420</v>
      </c>
      <c r="I338" s="138">
        <f>SUM(F338+H338)</f>
        <v>17680</v>
      </c>
      <c r="J338" s="204"/>
    </row>
    <row r="339" spans="1:23">
      <c r="A339" s="133"/>
      <c r="B339" s="207" t="s">
        <v>206</v>
      </c>
      <c r="C339" s="133">
        <v>1</v>
      </c>
      <c r="D339" s="133" t="s">
        <v>112</v>
      </c>
      <c r="E339" s="208">
        <v>10000</v>
      </c>
      <c r="F339" s="177">
        <f t="shared" si="34"/>
        <v>10000</v>
      </c>
      <c r="G339" s="135">
        <v>5000</v>
      </c>
      <c r="H339" s="203">
        <f>SUM(C339*G339)</f>
        <v>5000</v>
      </c>
      <c r="I339" s="138">
        <f>SUM(F339+H339)</f>
        <v>15000</v>
      </c>
      <c r="J339" s="204"/>
    </row>
    <row r="340" spans="1:23" s="98" customFormat="1">
      <c r="A340" s="209">
        <v>6.6</v>
      </c>
      <c r="B340" s="210" t="s">
        <v>145</v>
      </c>
      <c r="C340" s="133"/>
      <c r="D340" s="133"/>
      <c r="E340" s="205"/>
      <c r="F340" s="136"/>
      <c r="G340" s="205"/>
      <c r="H340" s="203"/>
      <c r="I340" s="138"/>
      <c r="J340" s="204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>
      <c r="A341" s="133"/>
      <c r="B341" s="201" t="s">
        <v>207</v>
      </c>
      <c r="C341" s="133">
        <v>155</v>
      </c>
      <c r="D341" s="133" t="s">
        <v>71</v>
      </c>
      <c r="E341" s="205">
        <v>210</v>
      </c>
      <c r="F341" s="177">
        <f t="shared" si="34"/>
        <v>32550</v>
      </c>
      <c r="G341" s="205">
        <v>90</v>
      </c>
      <c r="H341" s="203">
        <f>SUM(C341*G341)</f>
        <v>13950</v>
      </c>
      <c r="I341" s="138">
        <f>SUM(F341+H341)</f>
        <v>46500</v>
      </c>
      <c r="J341" s="204"/>
    </row>
    <row r="342" spans="1:23" s="98" customFormat="1">
      <c r="A342" s="133"/>
      <c r="B342" s="202" t="s">
        <v>77</v>
      </c>
      <c r="C342" s="133"/>
      <c r="D342" s="133"/>
      <c r="E342" s="205"/>
      <c r="F342" s="136"/>
      <c r="G342" s="205"/>
      <c r="H342" s="203"/>
      <c r="I342" s="138"/>
      <c r="J342" s="204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>
      <c r="A343" s="133"/>
      <c r="B343" s="201" t="s">
        <v>202</v>
      </c>
      <c r="C343" s="133">
        <v>2750</v>
      </c>
      <c r="D343" s="133" t="s">
        <v>10</v>
      </c>
      <c r="E343" s="205">
        <v>10</v>
      </c>
      <c r="F343" s="177">
        <f t="shared" si="34"/>
        <v>27500</v>
      </c>
      <c r="G343" s="205">
        <v>7</v>
      </c>
      <c r="H343" s="203">
        <f>SUM(C343*G343)</f>
        <v>19250</v>
      </c>
      <c r="I343" s="138">
        <f>SUM(F343+H343)</f>
        <v>46750</v>
      </c>
      <c r="J343" s="204"/>
    </row>
    <row r="344" spans="1:23">
      <c r="A344" s="133"/>
      <c r="B344" s="202" t="s">
        <v>144</v>
      </c>
      <c r="C344" s="133"/>
      <c r="D344" s="133"/>
      <c r="E344" s="205"/>
      <c r="F344" s="136"/>
      <c r="G344" s="205"/>
      <c r="H344" s="203"/>
      <c r="I344" s="138"/>
      <c r="J344" s="204"/>
    </row>
    <row r="345" spans="1:23">
      <c r="A345" s="133"/>
      <c r="B345" s="206" t="s">
        <v>203</v>
      </c>
      <c r="C345" s="133">
        <v>1580</v>
      </c>
      <c r="D345" s="133" t="s">
        <v>10</v>
      </c>
      <c r="E345" s="205">
        <v>38</v>
      </c>
      <c r="F345" s="177">
        <f t="shared" si="34"/>
        <v>60040</v>
      </c>
      <c r="G345" s="205">
        <v>20</v>
      </c>
      <c r="H345" s="203">
        <f>SUM(C345*G345)</f>
        <v>31600</v>
      </c>
      <c r="I345" s="138">
        <f>SUM(F345+H345)</f>
        <v>91640</v>
      </c>
      <c r="J345" s="204"/>
    </row>
    <row r="346" spans="1:23">
      <c r="A346" s="133"/>
      <c r="B346" s="206" t="s">
        <v>204</v>
      </c>
      <c r="C346" s="133">
        <v>365</v>
      </c>
      <c r="D346" s="133" t="s">
        <v>10</v>
      </c>
      <c r="E346" s="205">
        <v>55</v>
      </c>
      <c r="F346" s="177">
        <f t="shared" si="34"/>
        <v>20075</v>
      </c>
      <c r="G346" s="205">
        <v>22</v>
      </c>
      <c r="H346" s="203">
        <f>SUM(C346*G346)</f>
        <v>8030</v>
      </c>
      <c r="I346" s="138">
        <f>SUM(F346+H346)</f>
        <v>28105</v>
      </c>
      <c r="J346" s="204"/>
    </row>
    <row r="347" spans="1:23">
      <c r="A347" s="133"/>
      <c r="B347" s="207" t="s">
        <v>143</v>
      </c>
      <c r="C347" s="133">
        <v>1</v>
      </c>
      <c r="D347" s="133" t="s">
        <v>112</v>
      </c>
      <c r="E347" s="208">
        <v>10000</v>
      </c>
      <c r="F347" s="177">
        <f t="shared" si="34"/>
        <v>10000</v>
      </c>
      <c r="G347" s="135">
        <v>3000</v>
      </c>
      <c r="H347" s="203">
        <f>SUM(C347*G347)</f>
        <v>3000</v>
      </c>
      <c r="I347" s="138">
        <f>SUM(F347+H347)</f>
        <v>13000</v>
      </c>
      <c r="J347" s="204"/>
    </row>
    <row r="348" spans="1:23">
      <c r="A348" s="209">
        <v>6.7</v>
      </c>
      <c r="B348" s="211" t="s">
        <v>146</v>
      </c>
      <c r="C348" s="133"/>
      <c r="D348" s="133"/>
      <c r="E348" s="205"/>
      <c r="F348" s="136"/>
      <c r="G348" s="135"/>
      <c r="H348" s="203"/>
      <c r="I348" s="138"/>
      <c r="J348" s="204"/>
    </row>
    <row r="349" spans="1:23">
      <c r="A349" s="133"/>
      <c r="B349" s="201" t="s">
        <v>208</v>
      </c>
      <c r="C349" s="133">
        <v>75</v>
      </c>
      <c r="D349" s="133" t="s">
        <v>71</v>
      </c>
      <c r="E349" s="205">
        <v>250</v>
      </c>
      <c r="F349" s="177">
        <f t="shared" si="34"/>
        <v>18750</v>
      </c>
      <c r="G349" s="205">
        <v>80</v>
      </c>
      <c r="H349" s="203">
        <f>SUM(C349*G349)</f>
        <v>6000</v>
      </c>
      <c r="I349" s="138">
        <f>SUM(F349+H349)</f>
        <v>24750</v>
      </c>
      <c r="J349" s="204"/>
    </row>
    <row r="350" spans="1:23">
      <c r="A350" s="133"/>
      <c r="B350" s="201" t="s">
        <v>209</v>
      </c>
      <c r="C350" s="133">
        <v>4800</v>
      </c>
      <c r="D350" s="133" t="s">
        <v>10</v>
      </c>
      <c r="E350" s="205">
        <v>18</v>
      </c>
      <c r="F350" s="177">
        <f t="shared" ref="F350" si="41">E350*C350</f>
        <v>86400</v>
      </c>
      <c r="G350" s="205">
        <v>5</v>
      </c>
      <c r="H350" s="203">
        <f>SUM(C350*G350)</f>
        <v>24000</v>
      </c>
      <c r="I350" s="138">
        <f>SUM(F350+H350)</f>
        <v>110400</v>
      </c>
      <c r="J350" s="204"/>
    </row>
    <row r="351" spans="1:23">
      <c r="A351" s="133"/>
      <c r="B351" s="202" t="s">
        <v>144</v>
      </c>
      <c r="C351" s="133"/>
      <c r="D351" s="133"/>
      <c r="E351" s="205"/>
      <c r="F351" s="136"/>
      <c r="G351" s="205"/>
      <c r="H351" s="203"/>
      <c r="I351" s="138"/>
      <c r="J351" s="204"/>
    </row>
    <row r="352" spans="1:23">
      <c r="A352" s="133"/>
      <c r="B352" s="206" t="s">
        <v>203</v>
      </c>
      <c r="C352" s="133">
        <v>795</v>
      </c>
      <c r="D352" s="133" t="s">
        <v>10</v>
      </c>
      <c r="E352" s="205">
        <v>38</v>
      </c>
      <c r="F352" s="136">
        <f>SUM(C352*E352)</f>
        <v>30210</v>
      </c>
      <c r="G352" s="205">
        <v>20</v>
      </c>
      <c r="H352" s="203">
        <f>SUM(C352*G352)</f>
        <v>15900</v>
      </c>
      <c r="I352" s="138">
        <f>SUM(F352+H352)</f>
        <v>46110</v>
      </c>
      <c r="J352" s="204"/>
    </row>
    <row r="353" spans="1:10">
      <c r="A353" s="133"/>
      <c r="B353" s="206" t="s">
        <v>204</v>
      </c>
      <c r="C353" s="133">
        <v>285</v>
      </c>
      <c r="D353" s="133" t="s">
        <v>10</v>
      </c>
      <c r="E353" s="205">
        <v>55</v>
      </c>
      <c r="F353" s="136">
        <f>SUM(C353*E353)</f>
        <v>15675</v>
      </c>
      <c r="G353" s="205">
        <v>22</v>
      </c>
      <c r="H353" s="203">
        <f>SUM(C353*G353)</f>
        <v>6270</v>
      </c>
      <c r="I353" s="138">
        <f>SUM(F353+H353)</f>
        <v>21945</v>
      </c>
      <c r="J353" s="204"/>
    </row>
    <row r="354" spans="1:10">
      <c r="A354" s="133"/>
      <c r="B354" s="207" t="s">
        <v>206</v>
      </c>
      <c r="C354" s="133">
        <v>1</v>
      </c>
      <c r="D354" s="133" t="s">
        <v>112</v>
      </c>
      <c r="E354" s="205">
        <v>5000</v>
      </c>
      <c r="F354" s="136">
        <f>SUM(C354*E354)</f>
        <v>5000</v>
      </c>
      <c r="G354" s="135">
        <v>0</v>
      </c>
      <c r="H354" s="203">
        <f>SUM(C354*G354)</f>
        <v>0</v>
      </c>
      <c r="I354" s="138">
        <f>SUM(F354+H354)</f>
        <v>5000</v>
      </c>
      <c r="J354" s="204"/>
    </row>
    <row r="355" spans="1:10">
      <c r="A355" s="209">
        <v>6.8</v>
      </c>
      <c r="B355" s="211" t="s">
        <v>79</v>
      </c>
      <c r="C355" s="133"/>
      <c r="D355" s="133"/>
      <c r="E355" s="205"/>
      <c r="F355" s="136"/>
      <c r="G355" s="135"/>
      <c r="H355" s="203"/>
      <c r="I355" s="138"/>
      <c r="J355" s="204"/>
    </row>
    <row r="356" spans="1:10">
      <c r="A356" s="133"/>
      <c r="B356" s="201" t="s">
        <v>147</v>
      </c>
      <c r="C356" s="133">
        <v>65</v>
      </c>
      <c r="D356" s="133" t="s">
        <v>71</v>
      </c>
      <c r="E356" s="205">
        <v>157</v>
      </c>
      <c r="F356" s="136">
        <f>SUM(C356*E356)</f>
        <v>10205</v>
      </c>
      <c r="G356" s="205">
        <v>80</v>
      </c>
      <c r="H356" s="203">
        <f>SUM(C356*G356)</f>
        <v>5200</v>
      </c>
      <c r="I356" s="138">
        <f>SUM(F356+H356)</f>
        <v>15405</v>
      </c>
      <c r="J356" s="204"/>
    </row>
    <row r="357" spans="1:10">
      <c r="A357" s="133"/>
      <c r="B357" s="201" t="s">
        <v>148</v>
      </c>
      <c r="C357" s="133">
        <v>3600</v>
      </c>
      <c r="D357" s="133" t="s">
        <v>10</v>
      </c>
      <c r="E357" s="205">
        <v>6</v>
      </c>
      <c r="F357" s="136">
        <f>SUM(C357*E357)</f>
        <v>21600</v>
      </c>
      <c r="G357" s="205">
        <v>6</v>
      </c>
      <c r="H357" s="203">
        <f>SUM(C357*G357)</f>
        <v>21600</v>
      </c>
      <c r="I357" s="138">
        <f>SUM(F357+H357)</f>
        <v>43200</v>
      </c>
      <c r="J357" s="204"/>
    </row>
    <row r="358" spans="1:10">
      <c r="A358" s="133"/>
      <c r="B358" s="201" t="s">
        <v>210</v>
      </c>
      <c r="C358" s="133">
        <v>380</v>
      </c>
      <c r="D358" s="133" t="s">
        <v>10</v>
      </c>
      <c r="E358" s="205">
        <v>65</v>
      </c>
      <c r="F358" s="136">
        <f>SUM(C358*E358)</f>
        <v>24700</v>
      </c>
      <c r="G358" s="205">
        <v>24</v>
      </c>
      <c r="H358" s="203">
        <f>SUM(C358*G358)</f>
        <v>9120</v>
      </c>
      <c r="I358" s="138">
        <f>SUM(F358+H358)</f>
        <v>33820</v>
      </c>
      <c r="J358" s="204"/>
    </row>
    <row r="359" spans="1:10">
      <c r="A359" s="133"/>
      <c r="B359" s="212" t="s">
        <v>211</v>
      </c>
      <c r="C359" s="133">
        <v>1</v>
      </c>
      <c r="D359" s="133" t="s">
        <v>112</v>
      </c>
      <c r="E359" s="135">
        <v>0</v>
      </c>
      <c r="F359" s="136">
        <f>SUM(C359*E359)</f>
        <v>0</v>
      </c>
      <c r="G359" s="138">
        <v>10000</v>
      </c>
      <c r="H359" s="203">
        <f>SUM(C359*G359)</f>
        <v>10000</v>
      </c>
      <c r="I359" s="138">
        <f>SUM(F359+H359)</f>
        <v>10000</v>
      </c>
      <c r="J359" s="204"/>
    </row>
    <row r="360" spans="1:10">
      <c r="A360" s="133"/>
      <c r="B360" s="202" t="s">
        <v>144</v>
      </c>
      <c r="C360" s="133"/>
      <c r="D360" s="133"/>
      <c r="E360" s="205"/>
      <c r="F360" s="136"/>
      <c r="G360" s="205"/>
      <c r="H360" s="203"/>
      <c r="I360" s="138"/>
      <c r="J360" s="204"/>
    </row>
    <row r="361" spans="1:10">
      <c r="A361" s="133"/>
      <c r="B361" s="206" t="s">
        <v>203</v>
      </c>
      <c r="C361" s="133">
        <f>315+34</f>
        <v>349</v>
      </c>
      <c r="D361" s="133" t="s">
        <v>10</v>
      </c>
      <c r="E361" s="205">
        <v>38</v>
      </c>
      <c r="F361" s="136">
        <f>SUM(C361*E361)</f>
        <v>13262</v>
      </c>
      <c r="G361" s="205">
        <v>20</v>
      </c>
      <c r="H361" s="203">
        <f>SUM(C361*G361)</f>
        <v>6980</v>
      </c>
      <c r="I361" s="138">
        <f>SUM(F361+H361)</f>
        <v>20242</v>
      </c>
      <c r="J361" s="204"/>
    </row>
    <row r="362" spans="1:10">
      <c r="A362" s="133"/>
      <c r="B362" s="207" t="s">
        <v>206</v>
      </c>
      <c r="C362" s="133">
        <v>1</v>
      </c>
      <c r="D362" s="133" t="s">
        <v>112</v>
      </c>
      <c r="E362" s="208">
        <v>1500</v>
      </c>
      <c r="F362" s="136">
        <f>SUM(C362*E362)</f>
        <v>1500</v>
      </c>
      <c r="G362" s="135">
        <v>0</v>
      </c>
      <c r="H362" s="203">
        <f>SUM(C362*G362)</f>
        <v>0</v>
      </c>
      <c r="I362" s="138">
        <f>SUM(F362+H362)</f>
        <v>1500</v>
      </c>
      <c r="J362" s="204"/>
    </row>
    <row r="363" spans="1:10">
      <c r="A363" s="133"/>
      <c r="B363" s="210"/>
      <c r="C363" s="133"/>
      <c r="D363" s="133"/>
      <c r="E363" s="205"/>
      <c r="F363" s="136"/>
      <c r="G363" s="205"/>
      <c r="H363" s="203"/>
      <c r="I363" s="138"/>
      <c r="J363" s="204"/>
    </row>
    <row r="364" spans="1:10">
      <c r="A364" s="8"/>
      <c r="B364" s="78" t="s">
        <v>74</v>
      </c>
      <c r="C364" s="79"/>
      <c r="D364" s="56"/>
      <c r="E364" s="81"/>
      <c r="F364" s="82">
        <f>SUM(F283:F363)</f>
        <v>6184995.1500000004</v>
      </c>
      <c r="G364" s="82">
        <v>0</v>
      </c>
      <c r="H364" s="82">
        <f>SUM(H283:H363)</f>
        <v>965147</v>
      </c>
      <c r="I364" s="82">
        <f>SUM(I283:I363)</f>
        <v>7150142.1500000004</v>
      </c>
      <c r="J364" s="83"/>
    </row>
    <row r="365" spans="1:10">
      <c r="A365" s="91">
        <v>7</v>
      </c>
      <c r="B365" s="170" t="s">
        <v>151</v>
      </c>
      <c r="C365" s="88"/>
      <c r="D365" s="213"/>
      <c r="E365" s="214"/>
      <c r="F365" s="177"/>
      <c r="G365" s="177"/>
      <c r="H365" s="177"/>
      <c r="I365" s="177"/>
      <c r="J365" s="171"/>
    </row>
    <row r="366" spans="1:10">
      <c r="A366" s="91">
        <v>7.1</v>
      </c>
      <c r="B366" s="170" t="s">
        <v>583</v>
      </c>
      <c r="C366" s="88"/>
      <c r="D366" s="213"/>
      <c r="E366" s="214"/>
      <c r="F366" s="177"/>
      <c r="G366" s="177"/>
      <c r="H366" s="177"/>
      <c r="I366" s="177"/>
      <c r="J366" s="171"/>
    </row>
    <row r="367" spans="1:10">
      <c r="A367" s="91"/>
      <c r="B367" s="172" t="s">
        <v>584</v>
      </c>
      <c r="C367" s="88">
        <v>16</v>
      </c>
      <c r="D367" s="213" t="s">
        <v>71</v>
      </c>
      <c r="E367" s="214">
        <v>11500</v>
      </c>
      <c r="F367" s="177">
        <f>E367*C367</f>
        <v>184000</v>
      </c>
      <c r="G367" s="177">
        <v>2000</v>
      </c>
      <c r="H367" s="177">
        <f>G367*C367</f>
        <v>32000</v>
      </c>
      <c r="I367" s="177">
        <f>H367+F367</f>
        <v>216000</v>
      </c>
      <c r="J367" s="171"/>
    </row>
    <row r="368" spans="1:10">
      <c r="A368" s="91"/>
      <c r="B368" s="172" t="s">
        <v>585</v>
      </c>
      <c r="C368" s="88">
        <v>7</v>
      </c>
      <c r="D368" s="213" t="s">
        <v>71</v>
      </c>
      <c r="E368" s="214">
        <v>15500</v>
      </c>
      <c r="F368" s="177">
        <f t="shared" ref="F368:F414" si="42">E368*C368</f>
        <v>108500</v>
      </c>
      <c r="G368" s="177">
        <v>2000</v>
      </c>
      <c r="H368" s="177">
        <f t="shared" ref="H368:H414" si="43">G368*C368</f>
        <v>14000</v>
      </c>
      <c r="I368" s="177">
        <f t="shared" ref="I368:I436" si="44">H368+F368</f>
        <v>122500</v>
      </c>
      <c r="J368" s="171"/>
    </row>
    <row r="369" spans="1:10">
      <c r="A369" s="91"/>
      <c r="B369" s="172" t="s">
        <v>586</v>
      </c>
      <c r="C369" s="88">
        <v>16</v>
      </c>
      <c r="D369" s="213" t="s">
        <v>71</v>
      </c>
      <c r="E369" s="214">
        <v>50500</v>
      </c>
      <c r="F369" s="177">
        <f t="shared" si="42"/>
        <v>808000</v>
      </c>
      <c r="G369" s="177">
        <v>5000</v>
      </c>
      <c r="H369" s="177">
        <f t="shared" si="43"/>
        <v>80000</v>
      </c>
      <c r="I369" s="177">
        <f t="shared" si="44"/>
        <v>888000</v>
      </c>
      <c r="J369" s="171"/>
    </row>
    <row r="370" spans="1:10">
      <c r="A370" s="91"/>
      <c r="B370" s="172" t="s">
        <v>587</v>
      </c>
      <c r="C370" s="88">
        <v>9</v>
      </c>
      <c r="D370" s="213" t="s">
        <v>71</v>
      </c>
      <c r="E370" s="214">
        <v>78000</v>
      </c>
      <c r="F370" s="177">
        <f t="shared" si="42"/>
        <v>702000</v>
      </c>
      <c r="G370" s="177">
        <v>5000</v>
      </c>
      <c r="H370" s="177">
        <f t="shared" si="43"/>
        <v>45000</v>
      </c>
      <c r="I370" s="177">
        <f t="shared" si="44"/>
        <v>747000</v>
      </c>
      <c r="J370" s="171"/>
    </row>
    <row r="371" spans="1:10">
      <c r="A371" s="91"/>
      <c r="B371" s="172" t="s">
        <v>588</v>
      </c>
      <c r="C371" s="88">
        <v>4</v>
      </c>
      <c r="D371" s="213" t="s">
        <v>71</v>
      </c>
      <c r="E371" s="214">
        <v>83500</v>
      </c>
      <c r="F371" s="177">
        <f t="shared" si="42"/>
        <v>334000</v>
      </c>
      <c r="G371" s="177">
        <v>5000</v>
      </c>
      <c r="H371" s="177">
        <f t="shared" si="43"/>
        <v>20000</v>
      </c>
      <c r="I371" s="177">
        <f t="shared" si="44"/>
        <v>354000</v>
      </c>
      <c r="J371" s="171"/>
    </row>
    <row r="372" spans="1:10">
      <c r="A372" s="91"/>
      <c r="B372" s="172" t="s">
        <v>589</v>
      </c>
      <c r="C372" s="88">
        <v>29</v>
      </c>
      <c r="D372" s="213" t="s">
        <v>71</v>
      </c>
      <c r="E372" s="214">
        <v>1600</v>
      </c>
      <c r="F372" s="177">
        <f t="shared" si="42"/>
        <v>46400</v>
      </c>
      <c r="G372" s="177">
        <v>500</v>
      </c>
      <c r="H372" s="177">
        <f t="shared" si="43"/>
        <v>14500</v>
      </c>
      <c r="I372" s="177">
        <f t="shared" si="44"/>
        <v>60900</v>
      </c>
      <c r="J372" s="171"/>
    </row>
    <row r="373" spans="1:10">
      <c r="A373" s="91"/>
      <c r="B373" s="172" t="s">
        <v>590</v>
      </c>
      <c r="C373" s="88">
        <v>1</v>
      </c>
      <c r="D373" s="213" t="s">
        <v>642</v>
      </c>
      <c r="E373" s="214">
        <v>98500</v>
      </c>
      <c r="F373" s="177">
        <f t="shared" si="42"/>
        <v>98500</v>
      </c>
      <c r="G373" s="177">
        <v>48000</v>
      </c>
      <c r="H373" s="177">
        <f t="shared" si="43"/>
        <v>48000</v>
      </c>
      <c r="I373" s="177">
        <f t="shared" si="44"/>
        <v>146500</v>
      </c>
      <c r="J373" s="171"/>
    </row>
    <row r="374" spans="1:10">
      <c r="A374" s="91">
        <v>7.2</v>
      </c>
      <c r="B374" s="170" t="s">
        <v>591</v>
      </c>
      <c r="C374" s="88"/>
      <c r="D374" s="213"/>
      <c r="E374" s="214"/>
      <c r="F374" s="177"/>
      <c r="G374" s="177"/>
      <c r="H374" s="177"/>
      <c r="I374" s="177"/>
      <c r="J374" s="171"/>
    </row>
    <row r="375" spans="1:10">
      <c r="A375" s="91"/>
      <c r="B375" s="172" t="s">
        <v>592</v>
      </c>
      <c r="C375" s="88">
        <v>250</v>
      </c>
      <c r="D375" s="213" t="s">
        <v>10</v>
      </c>
      <c r="E375" s="214">
        <v>70</v>
      </c>
      <c r="F375" s="177">
        <f t="shared" si="42"/>
        <v>17500</v>
      </c>
      <c r="G375" s="177">
        <v>30</v>
      </c>
      <c r="H375" s="177">
        <f t="shared" si="43"/>
        <v>7500</v>
      </c>
      <c r="I375" s="177">
        <f t="shared" si="44"/>
        <v>25000</v>
      </c>
      <c r="J375" s="171"/>
    </row>
    <row r="376" spans="1:10">
      <c r="A376" s="91"/>
      <c r="B376" s="172" t="s">
        <v>593</v>
      </c>
      <c r="C376" s="88">
        <v>347</v>
      </c>
      <c r="D376" s="213" t="s">
        <v>10</v>
      </c>
      <c r="E376" s="214">
        <v>84</v>
      </c>
      <c r="F376" s="177">
        <f t="shared" si="42"/>
        <v>29148</v>
      </c>
      <c r="G376" s="177">
        <v>30</v>
      </c>
      <c r="H376" s="177">
        <f t="shared" si="43"/>
        <v>10410</v>
      </c>
      <c r="I376" s="177">
        <f t="shared" si="44"/>
        <v>39558</v>
      </c>
      <c r="J376" s="171"/>
    </row>
    <row r="377" spans="1:10">
      <c r="A377" s="91"/>
      <c r="B377" s="172" t="s">
        <v>594</v>
      </c>
      <c r="C377" s="88">
        <v>283</v>
      </c>
      <c r="D377" s="213" t="s">
        <v>10</v>
      </c>
      <c r="E377" s="214">
        <v>135</v>
      </c>
      <c r="F377" s="177">
        <f t="shared" si="42"/>
        <v>38205</v>
      </c>
      <c r="G377" s="177">
        <v>35</v>
      </c>
      <c r="H377" s="177">
        <f t="shared" si="43"/>
        <v>9905</v>
      </c>
      <c r="I377" s="177">
        <f t="shared" si="44"/>
        <v>48110</v>
      </c>
      <c r="J377" s="171"/>
    </row>
    <row r="378" spans="1:10">
      <c r="A378" s="91"/>
      <c r="B378" s="172" t="s">
        <v>595</v>
      </c>
      <c r="C378" s="88">
        <v>301</v>
      </c>
      <c r="D378" s="213" t="s">
        <v>10</v>
      </c>
      <c r="E378" s="214">
        <v>192</v>
      </c>
      <c r="F378" s="177">
        <f t="shared" si="42"/>
        <v>57792</v>
      </c>
      <c r="G378" s="177">
        <v>40</v>
      </c>
      <c r="H378" s="177">
        <f t="shared" si="43"/>
        <v>12040</v>
      </c>
      <c r="I378" s="177">
        <f t="shared" si="44"/>
        <v>69832</v>
      </c>
      <c r="J378" s="171"/>
    </row>
    <row r="379" spans="1:10">
      <c r="A379" s="91"/>
      <c r="B379" s="172" t="s">
        <v>596</v>
      </c>
      <c r="C379" s="88">
        <v>295</v>
      </c>
      <c r="D379" s="213" t="s">
        <v>10</v>
      </c>
      <c r="E379" s="214">
        <v>235</v>
      </c>
      <c r="F379" s="177">
        <f t="shared" si="42"/>
        <v>69325</v>
      </c>
      <c r="G379" s="177">
        <v>50</v>
      </c>
      <c r="H379" s="177">
        <f t="shared" si="43"/>
        <v>14750</v>
      </c>
      <c r="I379" s="177">
        <f t="shared" si="44"/>
        <v>84075</v>
      </c>
      <c r="J379" s="171"/>
    </row>
    <row r="380" spans="1:10">
      <c r="A380" s="91"/>
      <c r="B380" s="172" t="s">
        <v>597</v>
      </c>
      <c r="C380" s="88">
        <v>213</v>
      </c>
      <c r="D380" s="213" t="s">
        <v>10</v>
      </c>
      <c r="E380" s="214">
        <v>430</v>
      </c>
      <c r="F380" s="177">
        <f t="shared" si="42"/>
        <v>91590</v>
      </c>
      <c r="G380" s="177">
        <v>85</v>
      </c>
      <c r="H380" s="177">
        <f t="shared" si="43"/>
        <v>18105</v>
      </c>
      <c r="I380" s="177">
        <f t="shared" si="44"/>
        <v>109695</v>
      </c>
      <c r="J380" s="171"/>
    </row>
    <row r="381" spans="1:10">
      <c r="A381" s="91"/>
      <c r="B381" s="172" t="s">
        <v>598</v>
      </c>
      <c r="C381" s="88">
        <v>1</v>
      </c>
      <c r="D381" s="213" t="s">
        <v>642</v>
      </c>
      <c r="E381" s="214">
        <v>38000</v>
      </c>
      <c r="F381" s="177">
        <f t="shared" si="42"/>
        <v>38000</v>
      </c>
      <c r="G381" s="177">
        <v>19000</v>
      </c>
      <c r="H381" s="177">
        <f t="shared" si="43"/>
        <v>19000</v>
      </c>
      <c r="I381" s="177">
        <f t="shared" si="44"/>
        <v>57000</v>
      </c>
      <c r="J381" s="171"/>
    </row>
    <row r="382" spans="1:10">
      <c r="A382" s="91"/>
      <c r="B382" s="172" t="s">
        <v>599</v>
      </c>
      <c r="C382" s="88">
        <v>250</v>
      </c>
      <c r="D382" s="213" t="s">
        <v>10</v>
      </c>
      <c r="E382" s="214">
        <v>62</v>
      </c>
      <c r="F382" s="177">
        <f t="shared" si="42"/>
        <v>15500</v>
      </c>
      <c r="G382" s="177">
        <v>20</v>
      </c>
      <c r="H382" s="177">
        <f t="shared" si="43"/>
        <v>5000</v>
      </c>
      <c r="I382" s="177">
        <f t="shared" si="44"/>
        <v>20500</v>
      </c>
      <c r="J382" s="171"/>
    </row>
    <row r="383" spans="1:10">
      <c r="A383" s="91"/>
      <c r="B383" s="172" t="s">
        <v>600</v>
      </c>
      <c r="C383" s="88">
        <v>347</v>
      </c>
      <c r="D383" s="213" t="s">
        <v>10</v>
      </c>
      <c r="E383" s="214">
        <v>70</v>
      </c>
      <c r="F383" s="177">
        <f t="shared" si="42"/>
        <v>24290</v>
      </c>
      <c r="G383" s="177">
        <v>20</v>
      </c>
      <c r="H383" s="177">
        <f t="shared" si="43"/>
        <v>6940</v>
      </c>
      <c r="I383" s="177">
        <f t="shared" si="44"/>
        <v>31230</v>
      </c>
      <c r="J383" s="171"/>
    </row>
    <row r="384" spans="1:10">
      <c r="A384" s="91"/>
      <c r="B384" s="172" t="s">
        <v>601</v>
      </c>
      <c r="C384" s="88">
        <v>283</v>
      </c>
      <c r="D384" s="213" t="s">
        <v>10</v>
      </c>
      <c r="E384" s="214">
        <v>73</v>
      </c>
      <c r="F384" s="177">
        <f t="shared" si="42"/>
        <v>20659</v>
      </c>
      <c r="G384" s="177">
        <v>20</v>
      </c>
      <c r="H384" s="177">
        <f t="shared" si="43"/>
        <v>5660</v>
      </c>
      <c r="I384" s="177">
        <f t="shared" si="44"/>
        <v>26319</v>
      </c>
      <c r="J384" s="171"/>
    </row>
    <row r="385" spans="1:10">
      <c r="A385" s="91"/>
      <c r="B385" s="172" t="s">
        <v>602</v>
      </c>
      <c r="C385" s="88">
        <v>301</v>
      </c>
      <c r="D385" s="213" t="s">
        <v>10</v>
      </c>
      <c r="E385" s="214">
        <v>75</v>
      </c>
      <c r="F385" s="177">
        <f t="shared" si="42"/>
        <v>22575</v>
      </c>
      <c r="G385" s="177">
        <v>25</v>
      </c>
      <c r="H385" s="177">
        <f t="shared" si="43"/>
        <v>7525</v>
      </c>
      <c r="I385" s="177">
        <f t="shared" si="44"/>
        <v>30100</v>
      </c>
      <c r="J385" s="171"/>
    </row>
    <row r="386" spans="1:10">
      <c r="A386" s="91"/>
      <c r="B386" s="172" t="s">
        <v>603</v>
      </c>
      <c r="C386" s="88">
        <v>295</v>
      </c>
      <c r="D386" s="213" t="s">
        <v>10</v>
      </c>
      <c r="E386" s="214">
        <v>80</v>
      </c>
      <c r="F386" s="177">
        <f t="shared" si="42"/>
        <v>23600</v>
      </c>
      <c r="G386" s="177">
        <v>25</v>
      </c>
      <c r="H386" s="177">
        <f t="shared" si="43"/>
        <v>7375</v>
      </c>
      <c r="I386" s="177">
        <f t="shared" si="44"/>
        <v>30975</v>
      </c>
      <c r="J386" s="171"/>
    </row>
    <row r="387" spans="1:10">
      <c r="A387" s="91"/>
      <c r="B387" s="172" t="s">
        <v>604</v>
      </c>
      <c r="C387" s="88">
        <v>213</v>
      </c>
      <c r="D387" s="213" t="s">
        <v>10</v>
      </c>
      <c r="E387" s="214">
        <v>105</v>
      </c>
      <c r="F387" s="177">
        <f t="shared" si="42"/>
        <v>22365</v>
      </c>
      <c r="G387" s="177">
        <v>45</v>
      </c>
      <c r="H387" s="177">
        <f t="shared" si="43"/>
        <v>9585</v>
      </c>
      <c r="I387" s="177">
        <f t="shared" si="44"/>
        <v>31950</v>
      </c>
      <c r="J387" s="171"/>
    </row>
    <row r="388" spans="1:10">
      <c r="A388" s="91"/>
      <c r="B388" s="172" t="s">
        <v>605</v>
      </c>
      <c r="C388" s="88">
        <v>1</v>
      </c>
      <c r="D388" s="213" t="s">
        <v>642</v>
      </c>
      <c r="E388" s="214">
        <v>15000</v>
      </c>
      <c r="F388" s="177">
        <f t="shared" si="42"/>
        <v>15000</v>
      </c>
      <c r="G388" s="177">
        <v>7500</v>
      </c>
      <c r="H388" s="177">
        <f t="shared" si="43"/>
        <v>7500</v>
      </c>
      <c r="I388" s="177">
        <f t="shared" si="44"/>
        <v>22500</v>
      </c>
      <c r="J388" s="171"/>
    </row>
    <row r="389" spans="1:10">
      <c r="A389" s="91"/>
      <c r="B389" s="172" t="s">
        <v>606</v>
      </c>
      <c r="C389" s="88">
        <v>460</v>
      </c>
      <c r="D389" s="213" t="s">
        <v>10</v>
      </c>
      <c r="E389" s="214">
        <v>80</v>
      </c>
      <c r="F389" s="177">
        <f t="shared" si="42"/>
        <v>36800</v>
      </c>
      <c r="G389" s="177">
        <v>30</v>
      </c>
      <c r="H389" s="177">
        <f t="shared" si="43"/>
        <v>13800</v>
      </c>
      <c r="I389" s="177">
        <f t="shared" si="44"/>
        <v>50600</v>
      </c>
      <c r="J389" s="171"/>
    </row>
    <row r="390" spans="1:10">
      <c r="A390" s="91"/>
      <c r="B390" s="172" t="s">
        <v>607</v>
      </c>
      <c r="C390" s="88">
        <v>245</v>
      </c>
      <c r="D390" s="213" t="s">
        <v>10</v>
      </c>
      <c r="E390" s="214">
        <v>95</v>
      </c>
      <c r="F390" s="177">
        <f t="shared" si="42"/>
        <v>23275</v>
      </c>
      <c r="G390" s="177">
        <v>35</v>
      </c>
      <c r="H390" s="177">
        <f t="shared" si="43"/>
        <v>8575</v>
      </c>
      <c r="I390" s="177">
        <f t="shared" si="44"/>
        <v>31850</v>
      </c>
      <c r="J390" s="171"/>
    </row>
    <row r="391" spans="1:10">
      <c r="A391" s="91"/>
      <c r="B391" s="172" t="s">
        <v>608</v>
      </c>
      <c r="C391" s="88">
        <v>215</v>
      </c>
      <c r="D391" s="213" t="s">
        <v>10</v>
      </c>
      <c r="E391" s="214">
        <v>140</v>
      </c>
      <c r="F391" s="177">
        <f t="shared" si="42"/>
        <v>30100</v>
      </c>
      <c r="G391" s="177">
        <v>45</v>
      </c>
      <c r="H391" s="177">
        <f t="shared" si="43"/>
        <v>9675</v>
      </c>
      <c r="I391" s="177">
        <f t="shared" si="44"/>
        <v>39775</v>
      </c>
      <c r="J391" s="171"/>
    </row>
    <row r="392" spans="1:10">
      <c r="A392" s="91"/>
      <c r="B392" s="172" t="s">
        <v>609</v>
      </c>
      <c r="C392" s="88">
        <v>1</v>
      </c>
      <c r="D392" s="213" t="s">
        <v>642</v>
      </c>
      <c r="E392" s="214">
        <v>9500</v>
      </c>
      <c r="F392" s="177">
        <f t="shared" si="42"/>
        <v>9500</v>
      </c>
      <c r="G392" s="177">
        <v>4500</v>
      </c>
      <c r="H392" s="177">
        <f t="shared" si="43"/>
        <v>4500</v>
      </c>
      <c r="I392" s="177">
        <f t="shared" si="44"/>
        <v>14000</v>
      </c>
      <c r="J392" s="171"/>
    </row>
    <row r="393" spans="1:10">
      <c r="A393" s="91"/>
      <c r="B393" s="172" t="s">
        <v>605</v>
      </c>
      <c r="C393" s="88">
        <v>1</v>
      </c>
      <c r="D393" s="213" t="s">
        <v>642</v>
      </c>
      <c r="E393" s="214">
        <v>6500</v>
      </c>
      <c r="F393" s="177">
        <f t="shared" si="42"/>
        <v>6500</v>
      </c>
      <c r="G393" s="177">
        <v>3000</v>
      </c>
      <c r="H393" s="177">
        <f t="shared" si="43"/>
        <v>3000</v>
      </c>
      <c r="I393" s="177">
        <f t="shared" si="44"/>
        <v>9500</v>
      </c>
      <c r="J393" s="171"/>
    </row>
    <row r="394" spans="1:10">
      <c r="A394" s="91"/>
      <c r="B394" s="172" t="s">
        <v>610</v>
      </c>
      <c r="C394" s="88">
        <v>1</v>
      </c>
      <c r="D394" s="213" t="s">
        <v>642</v>
      </c>
      <c r="E394" s="214">
        <v>45000</v>
      </c>
      <c r="F394" s="177">
        <f t="shared" si="42"/>
        <v>45000</v>
      </c>
      <c r="G394" s="177">
        <v>12500</v>
      </c>
      <c r="H394" s="177">
        <f t="shared" si="43"/>
        <v>12500</v>
      </c>
      <c r="I394" s="177">
        <f t="shared" si="44"/>
        <v>57500</v>
      </c>
      <c r="J394" s="171"/>
    </row>
    <row r="395" spans="1:10">
      <c r="A395" s="91"/>
      <c r="B395" s="172" t="s">
        <v>611</v>
      </c>
      <c r="C395" s="88">
        <v>240</v>
      </c>
      <c r="D395" s="213" t="s">
        <v>643</v>
      </c>
      <c r="E395" s="214">
        <v>450</v>
      </c>
      <c r="F395" s="177">
        <f t="shared" si="42"/>
        <v>108000</v>
      </c>
      <c r="G395" s="177">
        <v>50</v>
      </c>
      <c r="H395" s="177">
        <f t="shared" si="43"/>
        <v>12000</v>
      </c>
      <c r="I395" s="177">
        <f t="shared" si="44"/>
        <v>120000</v>
      </c>
      <c r="J395" s="171"/>
    </row>
    <row r="396" spans="1:10">
      <c r="A396" s="91"/>
      <c r="B396" s="172" t="s">
        <v>590</v>
      </c>
      <c r="C396" s="88">
        <v>1</v>
      </c>
      <c r="D396" s="213" t="s">
        <v>642</v>
      </c>
      <c r="E396" s="214">
        <v>48000</v>
      </c>
      <c r="F396" s="177">
        <f t="shared" si="42"/>
        <v>48000</v>
      </c>
      <c r="G396" s="177">
        <v>24000</v>
      </c>
      <c r="H396" s="177">
        <f t="shared" si="43"/>
        <v>24000</v>
      </c>
      <c r="I396" s="177">
        <f t="shared" si="44"/>
        <v>72000</v>
      </c>
      <c r="J396" s="171"/>
    </row>
    <row r="397" spans="1:10">
      <c r="A397" s="91">
        <v>7.3</v>
      </c>
      <c r="B397" s="170" t="s">
        <v>612</v>
      </c>
      <c r="C397" s="88"/>
      <c r="D397" s="213"/>
      <c r="E397" s="214"/>
      <c r="F397" s="177"/>
      <c r="G397" s="177"/>
      <c r="H397" s="177"/>
      <c r="I397" s="177"/>
      <c r="J397" s="171"/>
    </row>
    <row r="398" spans="1:10">
      <c r="A398" s="91"/>
      <c r="B398" s="172" t="s">
        <v>671</v>
      </c>
      <c r="C398" s="88">
        <v>300</v>
      </c>
      <c r="D398" s="213" t="s">
        <v>10</v>
      </c>
      <c r="E398" s="214">
        <v>8</v>
      </c>
      <c r="F398" s="177">
        <f t="shared" si="42"/>
        <v>2400</v>
      </c>
      <c r="G398" s="177">
        <v>8</v>
      </c>
      <c r="H398" s="177">
        <f t="shared" si="43"/>
        <v>2400</v>
      </c>
      <c r="I398" s="177">
        <f t="shared" si="44"/>
        <v>4800</v>
      </c>
      <c r="J398" s="171"/>
    </row>
    <row r="399" spans="1:10">
      <c r="A399" s="91"/>
      <c r="B399" s="172" t="s">
        <v>613</v>
      </c>
      <c r="C399" s="88">
        <v>4840</v>
      </c>
      <c r="D399" s="213" t="s">
        <v>10</v>
      </c>
      <c r="E399" s="214">
        <v>8</v>
      </c>
      <c r="F399" s="177">
        <f t="shared" si="42"/>
        <v>38720</v>
      </c>
      <c r="G399" s="177">
        <v>5</v>
      </c>
      <c r="H399" s="177">
        <f t="shared" si="43"/>
        <v>24200</v>
      </c>
      <c r="I399" s="177">
        <f t="shared" si="44"/>
        <v>62920</v>
      </c>
      <c r="J399" s="171"/>
    </row>
    <row r="400" spans="1:10">
      <c r="A400" s="91"/>
      <c r="B400" s="172" t="s">
        <v>614</v>
      </c>
      <c r="C400" s="88">
        <v>2170</v>
      </c>
      <c r="D400" s="213" t="s">
        <v>10</v>
      </c>
      <c r="E400" s="214">
        <v>12</v>
      </c>
      <c r="F400" s="177">
        <f t="shared" si="42"/>
        <v>26040</v>
      </c>
      <c r="G400" s="177">
        <v>7</v>
      </c>
      <c r="H400" s="177">
        <f t="shared" si="43"/>
        <v>15190</v>
      </c>
      <c r="I400" s="177">
        <f t="shared" si="44"/>
        <v>41230</v>
      </c>
      <c r="J400" s="171"/>
    </row>
    <row r="401" spans="1:10">
      <c r="A401" s="91"/>
      <c r="B401" s="172" t="s">
        <v>615</v>
      </c>
      <c r="C401" s="88">
        <v>590</v>
      </c>
      <c r="D401" s="213" t="s">
        <v>10</v>
      </c>
      <c r="E401" s="214">
        <v>18</v>
      </c>
      <c r="F401" s="177">
        <f t="shared" si="42"/>
        <v>10620</v>
      </c>
      <c r="G401" s="177">
        <v>10</v>
      </c>
      <c r="H401" s="177">
        <f t="shared" si="43"/>
        <v>5900</v>
      </c>
      <c r="I401" s="177">
        <f t="shared" si="44"/>
        <v>16520</v>
      </c>
      <c r="J401" s="171"/>
    </row>
    <row r="402" spans="1:10">
      <c r="A402" s="91"/>
      <c r="B402" s="172" t="s">
        <v>616</v>
      </c>
      <c r="C402" s="88">
        <v>2440</v>
      </c>
      <c r="D402" s="213" t="s">
        <v>10</v>
      </c>
      <c r="E402" s="214">
        <v>30</v>
      </c>
      <c r="F402" s="177">
        <f t="shared" si="42"/>
        <v>73200</v>
      </c>
      <c r="G402" s="177">
        <v>15</v>
      </c>
      <c r="H402" s="177">
        <f t="shared" si="43"/>
        <v>36600</v>
      </c>
      <c r="I402" s="177">
        <f t="shared" si="44"/>
        <v>109800</v>
      </c>
      <c r="J402" s="171"/>
    </row>
    <row r="403" spans="1:10">
      <c r="A403" s="91"/>
      <c r="B403" s="172" t="s">
        <v>617</v>
      </c>
      <c r="C403" s="88">
        <v>2360</v>
      </c>
      <c r="D403" s="213" t="s">
        <v>10</v>
      </c>
      <c r="E403" s="214">
        <v>49</v>
      </c>
      <c r="F403" s="177">
        <f t="shared" si="42"/>
        <v>115640</v>
      </c>
      <c r="G403" s="177">
        <v>25</v>
      </c>
      <c r="H403" s="177">
        <f t="shared" si="43"/>
        <v>59000</v>
      </c>
      <c r="I403" s="177">
        <f t="shared" si="44"/>
        <v>174640</v>
      </c>
      <c r="J403" s="171"/>
    </row>
    <row r="404" spans="1:10">
      <c r="A404" s="91"/>
      <c r="B404" s="172" t="s">
        <v>618</v>
      </c>
      <c r="C404" s="88">
        <v>2345</v>
      </c>
      <c r="D404" s="213" t="s">
        <v>10</v>
      </c>
      <c r="E404" s="214">
        <v>20</v>
      </c>
      <c r="F404" s="177">
        <f t="shared" si="42"/>
        <v>46900</v>
      </c>
      <c r="G404" s="177">
        <v>12</v>
      </c>
      <c r="H404" s="177">
        <f t="shared" si="43"/>
        <v>28140</v>
      </c>
      <c r="I404" s="177">
        <f t="shared" si="44"/>
        <v>75040</v>
      </c>
      <c r="J404" s="171"/>
    </row>
    <row r="405" spans="1:10">
      <c r="A405" s="91"/>
      <c r="B405" s="172" t="s">
        <v>619</v>
      </c>
      <c r="C405" s="88">
        <v>195</v>
      </c>
      <c r="D405" s="213" t="s">
        <v>10</v>
      </c>
      <c r="E405" s="214">
        <v>168</v>
      </c>
      <c r="F405" s="177">
        <f t="shared" si="42"/>
        <v>32760</v>
      </c>
      <c r="G405" s="177">
        <v>70</v>
      </c>
      <c r="H405" s="177">
        <f t="shared" si="43"/>
        <v>13650</v>
      </c>
      <c r="I405" s="177">
        <f t="shared" si="44"/>
        <v>46410</v>
      </c>
      <c r="J405" s="171"/>
    </row>
    <row r="406" spans="1:10">
      <c r="A406" s="91"/>
      <c r="B406" s="172" t="s">
        <v>620</v>
      </c>
      <c r="C406" s="88">
        <v>1</v>
      </c>
      <c r="D406" s="213" t="s">
        <v>642</v>
      </c>
      <c r="E406" s="214">
        <v>65000</v>
      </c>
      <c r="F406" s="177">
        <f t="shared" si="42"/>
        <v>65000</v>
      </c>
      <c r="G406" s="177">
        <v>32500</v>
      </c>
      <c r="H406" s="177">
        <f t="shared" si="43"/>
        <v>32500</v>
      </c>
      <c r="I406" s="177">
        <f t="shared" si="44"/>
        <v>97500</v>
      </c>
      <c r="J406" s="171"/>
    </row>
    <row r="407" spans="1:10">
      <c r="A407" s="91"/>
      <c r="B407" s="172" t="s">
        <v>644</v>
      </c>
      <c r="C407" s="88">
        <v>1</v>
      </c>
      <c r="D407" s="213" t="s">
        <v>642</v>
      </c>
      <c r="E407" s="214">
        <v>38000</v>
      </c>
      <c r="F407" s="177">
        <f t="shared" si="42"/>
        <v>38000</v>
      </c>
      <c r="G407" s="177">
        <v>19000</v>
      </c>
      <c r="H407" s="177">
        <f t="shared" si="43"/>
        <v>19000</v>
      </c>
      <c r="I407" s="177">
        <f t="shared" si="44"/>
        <v>57000</v>
      </c>
      <c r="J407" s="171"/>
    </row>
    <row r="408" spans="1:10">
      <c r="A408" s="91"/>
      <c r="B408" s="172" t="s">
        <v>645</v>
      </c>
      <c r="C408" s="88">
        <v>3</v>
      </c>
      <c r="D408" s="213" t="s">
        <v>114</v>
      </c>
      <c r="E408" s="214">
        <v>16500</v>
      </c>
      <c r="F408" s="177">
        <f t="shared" si="42"/>
        <v>49500</v>
      </c>
      <c r="G408" s="177">
        <v>1000</v>
      </c>
      <c r="H408" s="177">
        <f t="shared" si="43"/>
        <v>3000</v>
      </c>
      <c r="I408" s="177">
        <f t="shared" si="44"/>
        <v>52500</v>
      </c>
      <c r="J408" s="171"/>
    </row>
    <row r="409" spans="1:10">
      <c r="A409" s="91"/>
      <c r="B409" s="172" t="s">
        <v>646</v>
      </c>
      <c r="C409" s="88">
        <v>23</v>
      </c>
      <c r="D409" s="213" t="s">
        <v>650</v>
      </c>
      <c r="E409" s="214">
        <v>150</v>
      </c>
      <c r="F409" s="177">
        <f t="shared" si="42"/>
        <v>3450</v>
      </c>
      <c r="G409" s="177">
        <v>100</v>
      </c>
      <c r="H409" s="177">
        <f t="shared" si="43"/>
        <v>2300</v>
      </c>
      <c r="I409" s="177">
        <f t="shared" si="44"/>
        <v>5750</v>
      </c>
      <c r="J409" s="171"/>
    </row>
    <row r="410" spans="1:10">
      <c r="A410" s="91"/>
      <c r="B410" s="172" t="s">
        <v>647</v>
      </c>
      <c r="C410" s="88">
        <v>29</v>
      </c>
      <c r="D410" s="213" t="s">
        <v>650</v>
      </c>
      <c r="E410" s="214">
        <v>1700</v>
      </c>
      <c r="F410" s="177">
        <f t="shared" si="42"/>
        <v>49300</v>
      </c>
      <c r="G410" s="177">
        <v>200</v>
      </c>
      <c r="H410" s="177">
        <f t="shared" si="43"/>
        <v>5800</v>
      </c>
      <c r="I410" s="177">
        <f t="shared" si="44"/>
        <v>55100</v>
      </c>
      <c r="J410" s="171"/>
    </row>
    <row r="411" spans="1:10">
      <c r="A411" s="91"/>
      <c r="B411" s="172" t="s">
        <v>648</v>
      </c>
      <c r="C411" s="88">
        <v>23</v>
      </c>
      <c r="D411" s="213" t="s">
        <v>650</v>
      </c>
      <c r="E411" s="214">
        <v>1200</v>
      </c>
      <c r="F411" s="177">
        <f t="shared" si="42"/>
        <v>27600</v>
      </c>
      <c r="G411" s="177">
        <v>200</v>
      </c>
      <c r="H411" s="177">
        <f t="shared" si="43"/>
        <v>4600</v>
      </c>
      <c r="I411" s="177">
        <f t="shared" si="44"/>
        <v>32200</v>
      </c>
      <c r="J411" s="171"/>
    </row>
    <row r="412" spans="1:10">
      <c r="A412" s="91"/>
      <c r="B412" s="172" t="s">
        <v>649</v>
      </c>
      <c r="C412" s="88">
        <v>29</v>
      </c>
      <c r="D412" s="213" t="s">
        <v>650</v>
      </c>
      <c r="E412" s="214">
        <v>2500</v>
      </c>
      <c r="F412" s="177">
        <f t="shared" si="42"/>
        <v>72500</v>
      </c>
      <c r="G412" s="177">
        <v>300</v>
      </c>
      <c r="H412" s="177">
        <f t="shared" si="43"/>
        <v>8700</v>
      </c>
      <c r="I412" s="177">
        <f t="shared" si="44"/>
        <v>81200</v>
      </c>
      <c r="J412" s="171"/>
    </row>
    <row r="413" spans="1:10">
      <c r="A413" s="91"/>
      <c r="B413" s="172" t="s">
        <v>621</v>
      </c>
      <c r="C413" s="88">
        <v>1</v>
      </c>
      <c r="D413" s="213" t="s">
        <v>642</v>
      </c>
      <c r="E413" s="214">
        <v>41500</v>
      </c>
      <c r="F413" s="177">
        <f t="shared" si="42"/>
        <v>41500</v>
      </c>
      <c r="G413" s="177">
        <v>20500</v>
      </c>
      <c r="H413" s="177">
        <f t="shared" si="43"/>
        <v>20500</v>
      </c>
      <c r="I413" s="177">
        <f t="shared" si="44"/>
        <v>62000</v>
      </c>
      <c r="J413" s="171"/>
    </row>
    <row r="414" spans="1:10">
      <c r="A414" s="91"/>
      <c r="B414" s="172" t="s">
        <v>590</v>
      </c>
      <c r="C414" s="88">
        <v>1</v>
      </c>
      <c r="D414" s="213" t="s">
        <v>642</v>
      </c>
      <c r="E414" s="214">
        <v>36000</v>
      </c>
      <c r="F414" s="177">
        <f t="shared" si="42"/>
        <v>36000</v>
      </c>
      <c r="G414" s="177">
        <v>18000</v>
      </c>
      <c r="H414" s="177">
        <f t="shared" si="43"/>
        <v>18000</v>
      </c>
      <c r="I414" s="177">
        <f t="shared" si="44"/>
        <v>54000</v>
      </c>
      <c r="J414" s="171"/>
    </row>
    <row r="415" spans="1:10">
      <c r="A415" s="91">
        <v>7.4</v>
      </c>
      <c r="B415" s="170" t="s">
        <v>622</v>
      </c>
      <c r="C415" s="88">
        <v>10812</v>
      </c>
      <c r="D415" s="213" t="s">
        <v>651</v>
      </c>
      <c r="E415" s="214">
        <v>26</v>
      </c>
      <c r="F415" s="177">
        <f>E415*C415</f>
        <v>281112</v>
      </c>
      <c r="G415" s="177">
        <v>40</v>
      </c>
      <c r="H415" s="177">
        <f>G415*C415</f>
        <v>432480</v>
      </c>
      <c r="I415" s="177">
        <f>H415+F415</f>
        <v>713592</v>
      </c>
      <c r="J415" s="171"/>
    </row>
    <row r="416" spans="1:10">
      <c r="A416" s="91"/>
      <c r="B416" s="172" t="s">
        <v>623</v>
      </c>
      <c r="C416" s="88">
        <v>10812</v>
      </c>
      <c r="D416" s="213" t="s">
        <v>651</v>
      </c>
      <c r="E416" s="214">
        <v>15</v>
      </c>
      <c r="F416" s="177">
        <f t="shared" ref="F416:F436" si="45">E416*C416</f>
        <v>162180</v>
      </c>
      <c r="G416" s="177">
        <v>12</v>
      </c>
      <c r="H416" s="177">
        <f t="shared" ref="H416:H436" si="46">G416*C416</f>
        <v>129744</v>
      </c>
      <c r="I416" s="177">
        <f t="shared" si="44"/>
        <v>291924</v>
      </c>
      <c r="J416" s="171"/>
    </row>
    <row r="417" spans="1:10">
      <c r="A417" s="91"/>
      <c r="B417" s="172" t="s">
        <v>621</v>
      </c>
      <c r="C417" s="88">
        <v>1</v>
      </c>
      <c r="D417" s="213" t="s">
        <v>642</v>
      </c>
      <c r="E417" s="214">
        <v>50000</v>
      </c>
      <c r="F417" s="177">
        <f t="shared" si="45"/>
        <v>50000</v>
      </c>
      <c r="G417" s="177">
        <v>19500</v>
      </c>
      <c r="H417" s="177">
        <f t="shared" si="46"/>
        <v>19500</v>
      </c>
      <c r="I417" s="177">
        <f t="shared" si="44"/>
        <v>69500</v>
      </c>
      <c r="J417" s="171"/>
    </row>
    <row r="418" spans="1:10">
      <c r="A418" s="91"/>
      <c r="B418" s="172" t="s">
        <v>624</v>
      </c>
      <c r="C418" s="88">
        <v>6</v>
      </c>
      <c r="D418" s="213" t="s">
        <v>652</v>
      </c>
      <c r="E418" s="214">
        <v>850</v>
      </c>
      <c r="F418" s="177">
        <f t="shared" si="45"/>
        <v>5100</v>
      </c>
      <c r="G418" s="177">
        <v>200</v>
      </c>
      <c r="H418" s="177">
        <f t="shared" si="46"/>
        <v>1200</v>
      </c>
      <c r="I418" s="177">
        <f t="shared" si="44"/>
        <v>6300</v>
      </c>
      <c r="J418" s="171"/>
    </row>
    <row r="419" spans="1:10">
      <c r="A419" s="91"/>
      <c r="B419" s="172" t="s">
        <v>625</v>
      </c>
      <c r="C419" s="88">
        <v>16</v>
      </c>
      <c r="D419" s="213" t="s">
        <v>652</v>
      </c>
      <c r="E419" s="214">
        <v>4200</v>
      </c>
      <c r="F419" s="177">
        <f t="shared" si="45"/>
        <v>67200</v>
      </c>
      <c r="G419" s="177">
        <v>500</v>
      </c>
      <c r="H419" s="177">
        <f t="shared" si="46"/>
        <v>8000</v>
      </c>
      <c r="I419" s="177">
        <f t="shared" si="44"/>
        <v>75200</v>
      </c>
      <c r="J419" s="171"/>
    </row>
    <row r="420" spans="1:10">
      <c r="A420" s="91"/>
      <c r="B420" s="172" t="s">
        <v>626</v>
      </c>
      <c r="C420" s="88">
        <v>13</v>
      </c>
      <c r="D420" s="213" t="s">
        <v>652</v>
      </c>
      <c r="E420" s="214">
        <v>6800</v>
      </c>
      <c r="F420" s="177">
        <f t="shared" si="45"/>
        <v>88400</v>
      </c>
      <c r="G420" s="177">
        <v>1000</v>
      </c>
      <c r="H420" s="177">
        <f t="shared" si="46"/>
        <v>13000</v>
      </c>
      <c r="I420" s="177">
        <f t="shared" si="44"/>
        <v>101400</v>
      </c>
      <c r="J420" s="171"/>
    </row>
    <row r="421" spans="1:10">
      <c r="A421" s="91"/>
      <c r="B421" s="172" t="s">
        <v>627</v>
      </c>
      <c r="C421" s="88">
        <v>4</v>
      </c>
      <c r="D421" s="213" t="s">
        <v>652</v>
      </c>
      <c r="E421" s="214">
        <v>4600</v>
      </c>
      <c r="F421" s="177">
        <f t="shared" si="45"/>
        <v>18400</v>
      </c>
      <c r="G421" s="177">
        <v>1000</v>
      </c>
      <c r="H421" s="177">
        <f t="shared" si="46"/>
        <v>4000</v>
      </c>
      <c r="I421" s="177">
        <f t="shared" si="44"/>
        <v>22400</v>
      </c>
      <c r="J421" s="171"/>
    </row>
    <row r="422" spans="1:10">
      <c r="A422" s="91"/>
      <c r="B422" s="172" t="s">
        <v>628</v>
      </c>
      <c r="C422" s="88">
        <v>2</v>
      </c>
      <c r="D422" s="213" t="s">
        <v>652</v>
      </c>
      <c r="E422" s="214">
        <v>5200</v>
      </c>
      <c r="F422" s="177">
        <f t="shared" si="45"/>
        <v>10400</v>
      </c>
      <c r="G422" s="177">
        <v>1000</v>
      </c>
      <c r="H422" s="177">
        <f t="shared" si="46"/>
        <v>2000</v>
      </c>
      <c r="I422" s="177">
        <f t="shared" si="44"/>
        <v>12400</v>
      </c>
      <c r="J422" s="171"/>
    </row>
    <row r="423" spans="1:10">
      <c r="A423" s="91"/>
      <c r="B423" s="172" t="s">
        <v>629</v>
      </c>
      <c r="C423" s="88">
        <v>33</v>
      </c>
      <c r="D423" s="213" t="s">
        <v>652</v>
      </c>
      <c r="E423" s="214">
        <v>1600</v>
      </c>
      <c r="F423" s="177">
        <f t="shared" si="45"/>
        <v>52800</v>
      </c>
      <c r="G423" s="177">
        <v>500</v>
      </c>
      <c r="H423" s="177">
        <f t="shared" si="46"/>
        <v>16500</v>
      </c>
      <c r="I423" s="177">
        <f t="shared" si="44"/>
        <v>69300</v>
      </c>
      <c r="J423" s="171"/>
    </row>
    <row r="424" spans="1:10">
      <c r="A424" s="91"/>
      <c r="B424" s="172" t="s">
        <v>630</v>
      </c>
      <c r="C424" s="88">
        <v>4</v>
      </c>
      <c r="D424" s="213" t="s">
        <v>652</v>
      </c>
      <c r="E424" s="214">
        <v>4500</v>
      </c>
      <c r="F424" s="177">
        <f t="shared" si="45"/>
        <v>18000</v>
      </c>
      <c r="G424" s="177">
        <v>1500</v>
      </c>
      <c r="H424" s="177">
        <f t="shared" si="46"/>
        <v>6000</v>
      </c>
      <c r="I424" s="177">
        <f t="shared" si="44"/>
        <v>24000</v>
      </c>
      <c r="J424" s="171"/>
    </row>
    <row r="425" spans="1:10">
      <c r="A425" s="91"/>
      <c r="B425" s="172" t="s">
        <v>631</v>
      </c>
      <c r="C425" s="88">
        <v>2</v>
      </c>
      <c r="D425" s="213" t="s">
        <v>652</v>
      </c>
      <c r="E425" s="214">
        <v>5050</v>
      </c>
      <c r="F425" s="177">
        <f t="shared" si="45"/>
        <v>10100</v>
      </c>
      <c r="G425" s="177">
        <v>1500</v>
      </c>
      <c r="H425" s="177">
        <f t="shared" si="46"/>
        <v>3000</v>
      </c>
      <c r="I425" s="177">
        <f t="shared" si="44"/>
        <v>13100</v>
      </c>
      <c r="J425" s="171"/>
    </row>
    <row r="426" spans="1:10">
      <c r="A426" s="91"/>
      <c r="B426" s="172" t="s">
        <v>632</v>
      </c>
      <c r="C426" s="88">
        <v>2</v>
      </c>
      <c r="D426" s="213" t="s">
        <v>652</v>
      </c>
      <c r="E426" s="214">
        <v>7100</v>
      </c>
      <c r="F426" s="177">
        <f t="shared" si="45"/>
        <v>14200</v>
      </c>
      <c r="G426" s="177">
        <v>1500</v>
      </c>
      <c r="H426" s="177">
        <f t="shared" si="46"/>
        <v>3000</v>
      </c>
      <c r="I426" s="177">
        <f t="shared" si="44"/>
        <v>17200</v>
      </c>
      <c r="J426" s="171"/>
    </row>
    <row r="427" spans="1:10">
      <c r="A427" s="91"/>
      <c r="B427" s="172" t="s">
        <v>633</v>
      </c>
      <c r="C427" s="88">
        <v>4</v>
      </c>
      <c r="D427" s="213" t="s">
        <v>652</v>
      </c>
      <c r="E427" s="214">
        <v>7750</v>
      </c>
      <c r="F427" s="177">
        <f t="shared" si="45"/>
        <v>31000</v>
      </c>
      <c r="G427" s="177">
        <v>1500</v>
      </c>
      <c r="H427" s="177">
        <f t="shared" si="46"/>
        <v>6000</v>
      </c>
      <c r="I427" s="177">
        <f t="shared" si="44"/>
        <v>37000</v>
      </c>
      <c r="J427" s="171"/>
    </row>
    <row r="428" spans="1:10">
      <c r="A428" s="91"/>
      <c r="B428" s="172" t="s">
        <v>634</v>
      </c>
      <c r="C428" s="88">
        <v>8</v>
      </c>
      <c r="D428" s="213" t="s">
        <v>652</v>
      </c>
      <c r="E428" s="214">
        <v>10300</v>
      </c>
      <c r="F428" s="177">
        <f t="shared" si="45"/>
        <v>82400</v>
      </c>
      <c r="G428" s="177">
        <v>2500</v>
      </c>
      <c r="H428" s="177">
        <f t="shared" si="46"/>
        <v>20000</v>
      </c>
      <c r="I428" s="177">
        <f t="shared" si="44"/>
        <v>102400</v>
      </c>
      <c r="J428" s="171"/>
    </row>
    <row r="429" spans="1:10">
      <c r="A429" s="91"/>
      <c r="B429" s="172" t="s">
        <v>635</v>
      </c>
      <c r="C429" s="88">
        <v>2</v>
      </c>
      <c r="D429" s="213" t="s">
        <v>652</v>
      </c>
      <c r="E429" s="214">
        <v>4900</v>
      </c>
      <c r="F429" s="177">
        <f t="shared" si="45"/>
        <v>9800</v>
      </c>
      <c r="G429" s="177">
        <v>1500</v>
      </c>
      <c r="H429" s="177">
        <f t="shared" si="46"/>
        <v>3000</v>
      </c>
      <c r="I429" s="177">
        <f t="shared" si="44"/>
        <v>12800</v>
      </c>
      <c r="J429" s="171"/>
    </row>
    <row r="430" spans="1:10">
      <c r="A430" s="91"/>
      <c r="B430" s="172" t="s">
        <v>636</v>
      </c>
      <c r="C430" s="88">
        <v>2</v>
      </c>
      <c r="D430" s="213" t="s">
        <v>652</v>
      </c>
      <c r="E430" s="214">
        <v>9200</v>
      </c>
      <c r="F430" s="177">
        <f t="shared" si="45"/>
        <v>18400</v>
      </c>
      <c r="G430" s="177">
        <v>2000</v>
      </c>
      <c r="H430" s="177">
        <f t="shared" si="46"/>
        <v>4000</v>
      </c>
      <c r="I430" s="177">
        <f t="shared" si="44"/>
        <v>22400</v>
      </c>
      <c r="J430" s="171"/>
    </row>
    <row r="431" spans="1:10">
      <c r="A431" s="91"/>
      <c r="B431" s="172" t="s">
        <v>637</v>
      </c>
      <c r="C431" s="88">
        <v>2</v>
      </c>
      <c r="D431" s="213" t="s">
        <v>652</v>
      </c>
      <c r="E431" s="214">
        <v>9650</v>
      </c>
      <c r="F431" s="177">
        <f t="shared" si="45"/>
        <v>19300</v>
      </c>
      <c r="G431" s="177">
        <v>2000</v>
      </c>
      <c r="H431" s="177">
        <f t="shared" si="46"/>
        <v>4000</v>
      </c>
      <c r="I431" s="177">
        <f t="shared" si="44"/>
        <v>23300</v>
      </c>
      <c r="J431" s="171"/>
    </row>
    <row r="432" spans="1:10">
      <c r="A432" s="91"/>
      <c r="B432" s="172" t="s">
        <v>638</v>
      </c>
      <c r="C432" s="88">
        <v>4</v>
      </c>
      <c r="D432" s="213" t="s">
        <v>652</v>
      </c>
      <c r="E432" s="214">
        <v>11200</v>
      </c>
      <c r="F432" s="177">
        <f t="shared" si="45"/>
        <v>44800</v>
      </c>
      <c r="G432" s="177">
        <v>2000</v>
      </c>
      <c r="H432" s="177">
        <f t="shared" si="46"/>
        <v>8000</v>
      </c>
      <c r="I432" s="177">
        <f t="shared" si="44"/>
        <v>52800</v>
      </c>
      <c r="J432" s="171"/>
    </row>
    <row r="433" spans="1:10">
      <c r="A433" s="91"/>
      <c r="B433" s="172" t="s">
        <v>639</v>
      </c>
      <c r="C433" s="88">
        <v>2</v>
      </c>
      <c r="D433" s="213" t="s">
        <v>652</v>
      </c>
      <c r="E433" s="214">
        <v>14400</v>
      </c>
      <c r="F433" s="177">
        <f t="shared" si="45"/>
        <v>28800</v>
      </c>
      <c r="G433" s="177">
        <v>2500</v>
      </c>
      <c r="H433" s="177">
        <f t="shared" si="46"/>
        <v>5000</v>
      </c>
      <c r="I433" s="177">
        <f t="shared" si="44"/>
        <v>33800</v>
      </c>
      <c r="J433" s="171"/>
    </row>
    <row r="434" spans="1:10">
      <c r="A434" s="91"/>
      <c r="B434" s="172" t="s">
        <v>640</v>
      </c>
      <c r="C434" s="88">
        <v>4</v>
      </c>
      <c r="D434" s="213" t="s">
        <v>652</v>
      </c>
      <c r="E434" s="214">
        <v>17750</v>
      </c>
      <c r="F434" s="177">
        <f t="shared" si="45"/>
        <v>71000</v>
      </c>
      <c r="G434" s="177">
        <v>3000</v>
      </c>
      <c r="H434" s="177">
        <f t="shared" si="46"/>
        <v>12000</v>
      </c>
      <c r="I434" s="177">
        <f t="shared" si="44"/>
        <v>83000</v>
      </c>
      <c r="J434" s="171"/>
    </row>
    <row r="435" spans="1:10">
      <c r="A435" s="91"/>
      <c r="B435" s="172" t="s">
        <v>641</v>
      </c>
      <c r="C435" s="88">
        <v>1</v>
      </c>
      <c r="D435" s="213" t="s">
        <v>642</v>
      </c>
      <c r="E435" s="214">
        <v>225000</v>
      </c>
      <c r="F435" s="177">
        <f t="shared" si="45"/>
        <v>225000</v>
      </c>
      <c r="G435" s="177">
        <v>102000</v>
      </c>
      <c r="H435" s="177">
        <f t="shared" si="46"/>
        <v>102000</v>
      </c>
      <c r="I435" s="177">
        <f t="shared" si="44"/>
        <v>327000</v>
      </c>
      <c r="J435" s="171"/>
    </row>
    <row r="436" spans="1:10">
      <c r="A436" s="91"/>
      <c r="B436" s="172" t="s">
        <v>590</v>
      </c>
      <c r="C436" s="88">
        <v>1</v>
      </c>
      <c r="D436" s="213" t="s">
        <v>642</v>
      </c>
      <c r="E436" s="214">
        <v>41000</v>
      </c>
      <c r="F436" s="177">
        <f t="shared" si="45"/>
        <v>41000</v>
      </c>
      <c r="G436" s="177">
        <v>20500</v>
      </c>
      <c r="H436" s="177">
        <f t="shared" si="46"/>
        <v>20500</v>
      </c>
      <c r="I436" s="177">
        <f t="shared" si="44"/>
        <v>61500</v>
      </c>
      <c r="J436" s="171"/>
    </row>
    <row r="437" spans="1:10">
      <c r="A437" s="91"/>
      <c r="B437" s="172"/>
      <c r="C437" s="88"/>
      <c r="D437" s="213"/>
      <c r="E437" s="214"/>
      <c r="F437" s="177">
        <f>E437*C437</f>
        <v>0</v>
      </c>
      <c r="G437" s="177"/>
      <c r="H437" s="177">
        <f>G437*C437</f>
        <v>0</v>
      </c>
      <c r="I437" s="177">
        <f>H437+F437</f>
        <v>0</v>
      </c>
      <c r="J437" s="171"/>
    </row>
    <row r="438" spans="1:10">
      <c r="A438" s="91"/>
      <c r="B438" s="172"/>
      <c r="C438" s="88"/>
      <c r="D438" s="213"/>
      <c r="E438" s="214"/>
      <c r="F438" s="177">
        <f>E438*C438</f>
        <v>0</v>
      </c>
      <c r="G438" s="177"/>
      <c r="H438" s="177">
        <f>G438*C438</f>
        <v>0</v>
      </c>
      <c r="I438" s="177">
        <f>H438+F438</f>
        <v>0</v>
      </c>
      <c r="J438" s="171"/>
    </row>
    <row r="439" spans="1:10" s="146" customFormat="1">
      <c r="A439" s="8"/>
      <c r="B439" s="78" t="s">
        <v>171</v>
      </c>
      <c r="C439" s="79"/>
      <c r="D439" s="56"/>
      <c r="E439" s="81"/>
      <c r="F439" s="82">
        <f>SUM(F365:F438)</f>
        <v>5152646</v>
      </c>
      <c r="G439" s="82">
        <v>0</v>
      </c>
      <c r="H439" s="82">
        <f>SUM(H365:H438)</f>
        <v>1605249</v>
      </c>
      <c r="I439" s="82">
        <f>SUM(I365:I438)</f>
        <v>6757895</v>
      </c>
      <c r="J439" s="83"/>
    </row>
    <row r="440" spans="1:10" s="146" customFormat="1">
      <c r="A440" s="164">
        <v>8</v>
      </c>
      <c r="B440" s="215" t="s">
        <v>213</v>
      </c>
      <c r="C440" s="216"/>
      <c r="D440" s="92"/>
      <c r="E440" s="168"/>
      <c r="F440" s="168"/>
      <c r="G440" s="217"/>
      <c r="H440" s="217"/>
      <c r="I440" s="217"/>
      <c r="J440" s="169"/>
    </row>
    <row r="441" spans="1:10" s="146" customFormat="1">
      <c r="A441" s="99">
        <v>8.1</v>
      </c>
      <c r="B441" s="218" t="s">
        <v>271</v>
      </c>
      <c r="C441" s="219"/>
      <c r="D441" s="220"/>
      <c r="E441" s="221"/>
      <c r="F441" s="221"/>
      <c r="G441" s="221"/>
      <c r="H441" s="221"/>
      <c r="I441" s="221"/>
      <c r="J441" s="222"/>
    </row>
    <row r="442" spans="1:10" s="146" customFormat="1" ht="42">
      <c r="A442" s="223" t="s">
        <v>541</v>
      </c>
      <c r="B442" s="224" t="s">
        <v>275</v>
      </c>
      <c r="C442" s="225">
        <v>1</v>
      </c>
      <c r="D442" s="226" t="s">
        <v>214</v>
      </c>
      <c r="E442" s="227">
        <v>128500</v>
      </c>
      <c r="F442" s="228">
        <f t="shared" ref="F442:F448" si="47">SUM(C442*E442)</f>
        <v>128500</v>
      </c>
      <c r="G442" s="229">
        <v>0</v>
      </c>
      <c r="H442" s="229">
        <f t="shared" ref="H442:H448" si="48">SUM(C442*G442)</f>
        <v>0</v>
      </c>
      <c r="I442" s="228">
        <f t="shared" ref="I442:I448" si="49">SUM(F442+H442)</f>
        <v>128500</v>
      </c>
      <c r="J442" s="230"/>
    </row>
    <row r="443" spans="1:10" s="146" customFormat="1" ht="42">
      <c r="A443" s="223" t="s">
        <v>542</v>
      </c>
      <c r="B443" s="224" t="s">
        <v>276</v>
      </c>
      <c r="C443" s="225">
        <v>1</v>
      </c>
      <c r="D443" s="226" t="s">
        <v>216</v>
      </c>
      <c r="E443" s="227">
        <v>19500</v>
      </c>
      <c r="F443" s="228">
        <f t="shared" si="47"/>
        <v>19500</v>
      </c>
      <c r="G443" s="229">
        <v>0</v>
      </c>
      <c r="H443" s="229">
        <f t="shared" si="48"/>
        <v>0</v>
      </c>
      <c r="I443" s="228">
        <f t="shared" si="49"/>
        <v>19500</v>
      </c>
      <c r="J443" s="230"/>
    </row>
    <row r="444" spans="1:10" s="146" customFormat="1">
      <c r="A444" s="223" t="s">
        <v>543</v>
      </c>
      <c r="B444" s="224" t="s">
        <v>277</v>
      </c>
      <c r="C444" s="225">
        <v>1</v>
      </c>
      <c r="D444" s="226" t="s">
        <v>214</v>
      </c>
      <c r="E444" s="227">
        <v>16900</v>
      </c>
      <c r="F444" s="228">
        <f t="shared" si="47"/>
        <v>16900</v>
      </c>
      <c r="G444" s="229">
        <v>0</v>
      </c>
      <c r="H444" s="229">
        <f t="shared" si="48"/>
        <v>0</v>
      </c>
      <c r="I444" s="228">
        <f t="shared" si="49"/>
        <v>16900</v>
      </c>
      <c r="J444" s="230"/>
    </row>
    <row r="445" spans="1:10" s="146" customFormat="1">
      <c r="A445" s="223" t="s">
        <v>544</v>
      </c>
      <c r="B445" s="224" t="s">
        <v>278</v>
      </c>
      <c r="C445" s="225">
        <v>2</v>
      </c>
      <c r="D445" s="226" t="s">
        <v>71</v>
      </c>
      <c r="E445" s="227">
        <v>5200</v>
      </c>
      <c r="F445" s="228">
        <f t="shared" si="47"/>
        <v>10400</v>
      </c>
      <c r="G445" s="229">
        <v>0</v>
      </c>
      <c r="H445" s="229">
        <f t="shared" si="48"/>
        <v>0</v>
      </c>
      <c r="I445" s="228">
        <f t="shared" si="49"/>
        <v>10400</v>
      </c>
      <c r="J445" s="230"/>
    </row>
    <row r="446" spans="1:10" s="146" customFormat="1">
      <c r="A446" s="223" t="s">
        <v>261</v>
      </c>
      <c r="B446" s="224" t="s">
        <v>279</v>
      </c>
      <c r="C446" s="225">
        <v>1</v>
      </c>
      <c r="D446" s="226" t="s">
        <v>71</v>
      </c>
      <c r="E446" s="227">
        <v>18900</v>
      </c>
      <c r="F446" s="228">
        <f t="shared" si="47"/>
        <v>18900</v>
      </c>
      <c r="G446" s="229">
        <v>0</v>
      </c>
      <c r="H446" s="229">
        <f t="shared" si="48"/>
        <v>0</v>
      </c>
      <c r="I446" s="228">
        <f t="shared" si="49"/>
        <v>18900</v>
      </c>
      <c r="J446" s="230"/>
    </row>
    <row r="447" spans="1:10" s="146" customFormat="1">
      <c r="A447" s="223" t="s">
        <v>262</v>
      </c>
      <c r="B447" s="224" t="s">
        <v>280</v>
      </c>
      <c r="C447" s="225">
        <v>1</v>
      </c>
      <c r="D447" s="226" t="s">
        <v>214</v>
      </c>
      <c r="E447" s="227">
        <v>189500</v>
      </c>
      <c r="F447" s="228">
        <f t="shared" si="47"/>
        <v>189500</v>
      </c>
      <c r="G447" s="229">
        <v>0</v>
      </c>
      <c r="H447" s="229">
        <f t="shared" si="48"/>
        <v>0</v>
      </c>
      <c r="I447" s="228">
        <f t="shared" si="49"/>
        <v>189500</v>
      </c>
      <c r="J447" s="230"/>
    </row>
    <row r="448" spans="1:10" s="146" customFormat="1">
      <c r="A448" s="223" t="s">
        <v>263</v>
      </c>
      <c r="B448" s="224" t="s">
        <v>281</v>
      </c>
      <c r="C448" s="225">
        <v>1</v>
      </c>
      <c r="D448" s="226" t="s">
        <v>214</v>
      </c>
      <c r="E448" s="227">
        <v>19500</v>
      </c>
      <c r="F448" s="228">
        <f t="shared" si="47"/>
        <v>19500</v>
      </c>
      <c r="G448" s="229">
        <v>0</v>
      </c>
      <c r="H448" s="229">
        <f t="shared" si="48"/>
        <v>0</v>
      </c>
      <c r="I448" s="228">
        <f t="shared" si="49"/>
        <v>19500</v>
      </c>
      <c r="J448" s="230"/>
    </row>
    <row r="449" spans="1:10" s="146" customFormat="1">
      <c r="A449" s="223" t="s">
        <v>264</v>
      </c>
      <c r="B449" s="224" t="s">
        <v>282</v>
      </c>
      <c r="C449" s="225">
        <v>2</v>
      </c>
      <c r="D449" s="226" t="s">
        <v>114</v>
      </c>
      <c r="E449" s="227">
        <v>11500</v>
      </c>
      <c r="F449" s="228">
        <f>SUM(C449*E449)</f>
        <v>23000</v>
      </c>
      <c r="G449" s="229">
        <v>0</v>
      </c>
      <c r="H449" s="229">
        <f>SUM(C449*G449)</f>
        <v>0</v>
      </c>
      <c r="I449" s="228">
        <f>SUM(F449+H449)</f>
        <v>23000</v>
      </c>
      <c r="J449" s="230"/>
    </row>
    <row r="450" spans="1:10" s="146" customFormat="1">
      <c r="A450" s="223" t="s">
        <v>265</v>
      </c>
      <c r="B450" s="224" t="s">
        <v>283</v>
      </c>
      <c r="C450" s="225">
        <v>1</v>
      </c>
      <c r="D450" s="226" t="s">
        <v>114</v>
      </c>
      <c r="E450" s="227">
        <v>18000</v>
      </c>
      <c r="F450" s="228">
        <f>SUM(C450*E450)</f>
        <v>18000</v>
      </c>
      <c r="G450" s="229">
        <v>0</v>
      </c>
      <c r="H450" s="229">
        <f>SUM(C450*G450)</f>
        <v>0</v>
      </c>
      <c r="I450" s="228">
        <f>SUM(F450+H450)</f>
        <v>18000</v>
      </c>
      <c r="J450" s="230"/>
    </row>
    <row r="451" spans="1:10" s="146" customFormat="1">
      <c r="A451" s="99">
        <v>8.1999999999999993</v>
      </c>
      <c r="B451" s="218" t="s">
        <v>218</v>
      </c>
      <c r="C451" s="219"/>
      <c r="D451" s="220"/>
      <c r="E451" s="221"/>
      <c r="F451" s="221"/>
      <c r="G451" s="221"/>
      <c r="H451" s="221"/>
      <c r="I451" s="221"/>
      <c r="J451" s="222"/>
    </row>
    <row r="452" spans="1:10" s="146" customFormat="1" ht="42">
      <c r="A452" s="223" t="s">
        <v>319</v>
      </c>
      <c r="B452" s="224" t="s">
        <v>275</v>
      </c>
      <c r="C452" s="225">
        <v>1</v>
      </c>
      <c r="D452" s="226" t="s">
        <v>214</v>
      </c>
      <c r="E452" s="227">
        <v>128500</v>
      </c>
      <c r="F452" s="228">
        <f t="shared" ref="F452:F458" si="50">SUM(C452*E452)</f>
        <v>128500</v>
      </c>
      <c r="G452" s="229">
        <v>0</v>
      </c>
      <c r="H452" s="229">
        <f t="shared" ref="H452:H458" si="51">SUM(C452*G452)</f>
        <v>0</v>
      </c>
      <c r="I452" s="228">
        <f t="shared" ref="I452:I458" si="52">SUM(F452+H452)</f>
        <v>128500</v>
      </c>
      <c r="J452" s="230"/>
    </row>
    <row r="453" spans="1:10" s="146" customFormat="1" ht="42">
      <c r="A453" s="223" t="s">
        <v>313</v>
      </c>
      <c r="B453" s="224" t="s">
        <v>276</v>
      </c>
      <c r="C453" s="225">
        <v>1</v>
      </c>
      <c r="D453" s="226" t="s">
        <v>216</v>
      </c>
      <c r="E453" s="227">
        <v>19500</v>
      </c>
      <c r="F453" s="228">
        <f t="shared" si="50"/>
        <v>19500</v>
      </c>
      <c r="G453" s="229">
        <v>0</v>
      </c>
      <c r="H453" s="229">
        <f t="shared" si="51"/>
        <v>0</v>
      </c>
      <c r="I453" s="228">
        <f t="shared" si="52"/>
        <v>19500</v>
      </c>
      <c r="J453" s="230"/>
    </row>
    <row r="454" spans="1:10" s="146" customFormat="1">
      <c r="A454" s="223" t="s">
        <v>314</v>
      </c>
      <c r="B454" s="224" t="s">
        <v>278</v>
      </c>
      <c r="C454" s="225">
        <v>2</v>
      </c>
      <c r="D454" s="226" t="s">
        <v>71</v>
      </c>
      <c r="E454" s="227">
        <v>5200</v>
      </c>
      <c r="F454" s="228">
        <f t="shared" si="50"/>
        <v>10400</v>
      </c>
      <c r="G454" s="229">
        <v>0</v>
      </c>
      <c r="H454" s="229">
        <f t="shared" si="51"/>
        <v>0</v>
      </c>
      <c r="I454" s="228">
        <f t="shared" si="52"/>
        <v>10400</v>
      </c>
      <c r="J454" s="230"/>
    </row>
    <row r="455" spans="1:10" s="146" customFormat="1">
      <c r="A455" s="223" t="s">
        <v>315</v>
      </c>
      <c r="B455" s="224" t="s">
        <v>279</v>
      </c>
      <c r="C455" s="225">
        <v>1</v>
      </c>
      <c r="D455" s="226" t="s">
        <v>71</v>
      </c>
      <c r="E455" s="227">
        <v>18900</v>
      </c>
      <c r="F455" s="228">
        <f t="shared" si="50"/>
        <v>18900</v>
      </c>
      <c r="G455" s="229">
        <v>0</v>
      </c>
      <c r="H455" s="229">
        <f t="shared" si="51"/>
        <v>0</v>
      </c>
      <c r="I455" s="228">
        <f t="shared" si="52"/>
        <v>18900</v>
      </c>
      <c r="J455" s="230"/>
    </row>
    <row r="456" spans="1:10" s="146" customFormat="1">
      <c r="A456" s="223" t="s">
        <v>316</v>
      </c>
      <c r="B456" s="224" t="s">
        <v>285</v>
      </c>
      <c r="C456" s="225">
        <v>1</v>
      </c>
      <c r="D456" s="226" t="s">
        <v>214</v>
      </c>
      <c r="E456" s="227">
        <v>10500</v>
      </c>
      <c r="F456" s="228">
        <f t="shared" si="50"/>
        <v>10500</v>
      </c>
      <c r="G456" s="229">
        <v>0</v>
      </c>
      <c r="H456" s="229">
        <f t="shared" si="51"/>
        <v>0</v>
      </c>
      <c r="I456" s="228">
        <f t="shared" si="52"/>
        <v>10500</v>
      </c>
      <c r="J456" s="230"/>
    </row>
    <row r="457" spans="1:10" s="146" customFormat="1">
      <c r="A457" s="223" t="s">
        <v>317</v>
      </c>
      <c r="B457" s="224" t="s">
        <v>282</v>
      </c>
      <c r="C457" s="225">
        <v>2</v>
      </c>
      <c r="D457" s="226" t="s">
        <v>114</v>
      </c>
      <c r="E457" s="227">
        <v>11500</v>
      </c>
      <c r="F457" s="228">
        <f t="shared" si="50"/>
        <v>23000</v>
      </c>
      <c r="G457" s="229">
        <v>0</v>
      </c>
      <c r="H457" s="229">
        <f t="shared" si="51"/>
        <v>0</v>
      </c>
      <c r="I457" s="228">
        <f t="shared" si="52"/>
        <v>23000</v>
      </c>
      <c r="J457" s="230"/>
    </row>
    <row r="458" spans="1:10" s="146" customFormat="1">
      <c r="A458" s="223" t="s">
        <v>318</v>
      </c>
      <c r="B458" s="224" t="s">
        <v>283</v>
      </c>
      <c r="C458" s="225">
        <v>1</v>
      </c>
      <c r="D458" s="226" t="s">
        <v>114</v>
      </c>
      <c r="E458" s="227">
        <v>18000</v>
      </c>
      <c r="F458" s="228">
        <f t="shared" si="50"/>
        <v>18000</v>
      </c>
      <c r="G458" s="229">
        <v>0</v>
      </c>
      <c r="H458" s="229">
        <f t="shared" si="51"/>
        <v>0</v>
      </c>
      <c r="I458" s="228">
        <f t="shared" si="52"/>
        <v>18000</v>
      </c>
      <c r="J458" s="230"/>
    </row>
    <row r="459" spans="1:10" s="146" customFormat="1">
      <c r="A459" s="99">
        <v>8.3000000000000007</v>
      </c>
      <c r="B459" s="218" t="s">
        <v>286</v>
      </c>
      <c r="C459" s="219"/>
      <c r="D459" s="220"/>
      <c r="E459" s="221"/>
      <c r="F459" s="221"/>
      <c r="G459" s="221"/>
      <c r="H459" s="221"/>
      <c r="I459" s="221"/>
      <c r="J459" s="222"/>
    </row>
    <row r="460" spans="1:10" s="146" customFormat="1">
      <c r="A460" s="223" t="s">
        <v>545</v>
      </c>
      <c r="B460" s="224" t="s">
        <v>272</v>
      </c>
      <c r="C460" s="225">
        <v>1</v>
      </c>
      <c r="D460" s="226" t="s">
        <v>214</v>
      </c>
      <c r="E460" s="227">
        <v>69000</v>
      </c>
      <c r="F460" s="228">
        <f t="shared" ref="F460:F479" si="53">SUM(C460*E460)</f>
        <v>69000</v>
      </c>
      <c r="G460" s="229">
        <v>0</v>
      </c>
      <c r="H460" s="229">
        <f t="shared" ref="H460:H479" si="54">SUM(C460*G460)</f>
        <v>0</v>
      </c>
      <c r="I460" s="228">
        <f t="shared" ref="I460:I479" si="55">SUM(F460+H460)</f>
        <v>69000</v>
      </c>
      <c r="J460" s="230"/>
    </row>
    <row r="461" spans="1:10" s="146" customFormat="1">
      <c r="A461" s="223" t="s">
        <v>546</v>
      </c>
      <c r="B461" s="224" t="s">
        <v>273</v>
      </c>
      <c r="C461" s="225">
        <v>1</v>
      </c>
      <c r="D461" s="226" t="s">
        <v>71</v>
      </c>
      <c r="E461" s="227">
        <v>28900</v>
      </c>
      <c r="F461" s="228">
        <f t="shared" si="53"/>
        <v>28900</v>
      </c>
      <c r="G461" s="229">
        <v>0</v>
      </c>
      <c r="H461" s="229">
        <f t="shared" si="54"/>
        <v>0</v>
      </c>
      <c r="I461" s="228">
        <f t="shared" si="55"/>
        <v>28900</v>
      </c>
      <c r="J461" s="230"/>
    </row>
    <row r="462" spans="1:10" s="146" customFormat="1" ht="42">
      <c r="A462" s="223" t="s">
        <v>547</v>
      </c>
      <c r="B462" s="224" t="s">
        <v>274</v>
      </c>
      <c r="C462" s="225">
        <v>3</v>
      </c>
      <c r="D462" s="226" t="s">
        <v>215</v>
      </c>
      <c r="E462" s="227">
        <v>96000</v>
      </c>
      <c r="F462" s="228">
        <f t="shared" si="53"/>
        <v>288000</v>
      </c>
      <c r="G462" s="229">
        <v>0</v>
      </c>
      <c r="H462" s="229">
        <f t="shared" si="54"/>
        <v>0</v>
      </c>
      <c r="I462" s="228">
        <f t="shared" si="55"/>
        <v>288000</v>
      </c>
      <c r="J462" s="230"/>
    </row>
    <row r="463" spans="1:10" s="146" customFormat="1">
      <c r="A463" s="223" t="s">
        <v>548</v>
      </c>
      <c r="B463" s="224" t="s">
        <v>287</v>
      </c>
      <c r="C463" s="225">
        <v>2</v>
      </c>
      <c r="D463" s="226"/>
      <c r="E463" s="227">
        <v>42500</v>
      </c>
      <c r="F463" s="228">
        <f t="shared" si="53"/>
        <v>85000</v>
      </c>
      <c r="G463" s="229">
        <v>0</v>
      </c>
      <c r="H463" s="229">
        <f t="shared" si="54"/>
        <v>0</v>
      </c>
      <c r="I463" s="228">
        <f t="shared" si="55"/>
        <v>85000</v>
      </c>
      <c r="J463" s="230"/>
    </row>
    <row r="464" spans="1:10" s="146" customFormat="1">
      <c r="A464" s="223" t="s">
        <v>549</v>
      </c>
      <c r="B464" s="224" t="s">
        <v>288</v>
      </c>
      <c r="C464" s="225">
        <v>1</v>
      </c>
      <c r="D464" s="226"/>
      <c r="E464" s="227">
        <v>475000</v>
      </c>
      <c r="F464" s="228">
        <f t="shared" si="53"/>
        <v>475000</v>
      </c>
      <c r="G464" s="229">
        <v>0</v>
      </c>
      <c r="H464" s="229">
        <f t="shared" si="54"/>
        <v>0</v>
      </c>
      <c r="I464" s="228">
        <f t="shared" si="55"/>
        <v>475000</v>
      </c>
      <c r="J464" s="230"/>
    </row>
    <row r="465" spans="1:10" s="146" customFormat="1" ht="42">
      <c r="A465" s="223" t="s">
        <v>550</v>
      </c>
      <c r="B465" s="224" t="s">
        <v>275</v>
      </c>
      <c r="C465" s="225">
        <v>1</v>
      </c>
      <c r="D465" s="226" t="s">
        <v>214</v>
      </c>
      <c r="E465" s="227">
        <v>128500</v>
      </c>
      <c r="F465" s="228">
        <f t="shared" si="53"/>
        <v>128500</v>
      </c>
      <c r="G465" s="229">
        <v>0</v>
      </c>
      <c r="H465" s="229">
        <f t="shared" si="54"/>
        <v>0</v>
      </c>
      <c r="I465" s="228">
        <f t="shared" si="55"/>
        <v>128500</v>
      </c>
      <c r="J465" s="230"/>
    </row>
    <row r="466" spans="1:10" s="146" customFormat="1" ht="42">
      <c r="A466" s="223" t="s">
        <v>551</v>
      </c>
      <c r="B466" s="224" t="s">
        <v>289</v>
      </c>
      <c r="C466" s="225">
        <v>1</v>
      </c>
      <c r="D466" s="226" t="s">
        <v>216</v>
      </c>
      <c r="E466" s="227">
        <v>29500</v>
      </c>
      <c r="F466" s="228">
        <f t="shared" si="53"/>
        <v>29500</v>
      </c>
      <c r="G466" s="229">
        <v>0</v>
      </c>
      <c r="H466" s="229">
        <f t="shared" si="54"/>
        <v>0</v>
      </c>
      <c r="I466" s="228">
        <f t="shared" si="55"/>
        <v>29500</v>
      </c>
      <c r="J466" s="230"/>
    </row>
    <row r="467" spans="1:10" s="146" customFormat="1">
      <c r="A467" s="223" t="s">
        <v>552</v>
      </c>
      <c r="B467" s="224" t="s">
        <v>290</v>
      </c>
      <c r="C467" s="225">
        <v>4</v>
      </c>
      <c r="D467" s="226" t="s">
        <v>216</v>
      </c>
      <c r="E467" s="227">
        <v>75000</v>
      </c>
      <c r="F467" s="228">
        <f t="shared" si="53"/>
        <v>300000</v>
      </c>
      <c r="G467" s="229">
        <v>0</v>
      </c>
      <c r="H467" s="229">
        <f t="shared" si="54"/>
        <v>0</v>
      </c>
      <c r="I467" s="228">
        <f t="shared" si="55"/>
        <v>300000</v>
      </c>
      <c r="J467" s="230"/>
    </row>
    <row r="468" spans="1:10" s="146" customFormat="1">
      <c r="A468" s="223" t="s">
        <v>553</v>
      </c>
      <c r="B468" s="224" t="s">
        <v>291</v>
      </c>
      <c r="C468" s="225">
        <v>1</v>
      </c>
      <c r="D468" s="226" t="s">
        <v>71</v>
      </c>
      <c r="E468" s="227">
        <v>67500</v>
      </c>
      <c r="F468" s="228">
        <f t="shared" si="53"/>
        <v>67500</v>
      </c>
      <c r="G468" s="229">
        <v>0</v>
      </c>
      <c r="H468" s="229">
        <f t="shared" si="54"/>
        <v>0</v>
      </c>
      <c r="I468" s="228">
        <f t="shared" si="55"/>
        <v>67500</v>
      </c>
      <c r="J468" s="230"/>
    </row>
    <row r="469" spans="1:10" s="146" customFormat="1">
      <c r="A469" s="223" t="s">
        <v>554</v>
      </c>
      <c r="B469" s="224" t="s">
        <v>292</v>
      </c>
      <c r="C469" s="225">
        <v>39</v>
      </c>
      <c r="D469" s="226" t="s">
        <v>71</v>
      </c>
      <c r="E469" s="227">
        <v>12000</v>
      </c>
      <c r="F469" s="228">
        <f t="shared" si="53"/>
        <v>468000</v>
      </c>
      <c r="G469" s="229">
        <v>0</v>
      </c>
      <c r="H469" s="229">
        <f t="shared" si="54"/>
        <v>0</v>
      </c>
      <c r="I469" s="228">
        <f t="shared" si="55"/>
        <v>468000</v>
      </c>
      <c r="J469" s="230"/>
    </row>
    <row r="470" spans="1:10" s="146" customFormat="1">
      <c r="A470" s="223" t="s">
        <v>555</v>
      </c>
      <c r="B470" s="224" t="s">
        <v>293</v>
      </c>
      <c r="C470" s="225">
        <v>1</v>
      </c>
      <c r="D470" s="226" t="s">
        <v>71</v>
      </c>
      <c r="E470" s="227">
        <v>95400</v>
      </c>
      <c r="F470" s="228">
        <f t="shared" si="53"/>
        <v>95400</v>
      </c>
      <c r="G470" s="229">
        <v>0</v>
      </c>
      <c r="H470" s="229">
        <f t="shared" si="54"/>
        <v>0</v>
      </c>
      <c r="I470" s="228">
        <f t="shared" si="55"/>
        <v>95400</v>
      </c>
      <c r="J470" s="230"/>
    </row>
    <row r="471" spans="1:10" s="146" customFormat="1">
      <c r="A471" s="223" t="s">
        <v>556</v>
      </c>
      <c r="B471" s="224" t="s">
        <v>294</v>
      </c>
      <c r="C471" s="225">
        <v>1</v>
      </c>
      <c r="D471" s="226" t="s">
        <v>214</v>
      </c>
      <c r="E471" s="227">
        <v>120000</v>
      </c>
      <c r="F471" s="228">
        <f t="shared" si="53"/>
        <v>120000</v>
      </c>
      <c r="G471" s="229">
        <v>0</v>
      </c>
      <c r="H471" s="229">
        <f t="shared" si="54"/>
        <v>0</v>
      </c>
      <c r="I471" s="228">
        <f t="shared" si="55"/>
        <v>120000</v>
      </c>
      <c r="J471" s="230"/>
    </row>
    <row r="472" spans="1:10" s="146" customFormat="1">
      <c r="A472" s="223" t="s">
        <v>557</v>
      </c>
      <c r="B472" s="224" t="s">
        <v>295</v>
      </c>
      <c r="C472" s="225">
        <v>7</v>
      </c>
      <c r="D472" s="226" t="s">
        <v>71</v>
      </c>
      <c r="E472" s="227">
        <v>9000</v>
      </c>
      <c r="F472" s="228">
        <f t="shared" si="53"/>
        <v>63000</v>
      </c>
      <c r="G472" s="229">
        <v>0</v>
      </c>
      <c r="H472" s="229">
        <f t="shared" si="54"/>
        <v>0</v>
      </c>
      <c r="I472" s="228">
        <f t="shared" si="55"/>
        <v>63000</v>
      </c>
      <c r="J472" s="230"/>
    </row>
    <row r="473" spans="1:10" s="146" customFormat="1">
      <c r="A473" s="223" t="s">
        <v>558</v>
      </c>
      <c r="B473" s="224" t="s">
        <v>296</v>
      </c>
      <c r="C473" s="225">
        <v>1</v>
      </c>
      <c r="D473" s="226" t="s">
        <v>214</v>
      </c>
      <c r="E473" s="227">
        <v>24800</v>
      </c>
      <c r="F473" s="228">
        <f t="shared" si="53"/>
        <v>24800</v>
      </c>
      <c r="G473" s="229">
        <v>0</v>
      </c>
      <c r="H473" s="229">
        <f t="shared" si="54"/>
        <v>0</v>
      </c>
      <c r="I473" s="228">
        <f t="shared" si="55"/>
        <v>24800</v>
      </c>
      <c r="J473" s="230"/>
    </row>
    <row r="474" spans="1:10" s="146" customFormat="1">
      <c r="A474" s="223" t="s">
        <v>559</v>
      </c>
      <c r="B474" s="224" t="s">
        <v>297</v>
      </c>
      <c r="C474" s="225">
        <v>2</v>
      </c>
      <c r="D474" s="226" t="s">
        <v>114</v>
      </c>
      <c r="E474" s="227">
        <v>16200</v>
      </c>
      <c r="F474" s="228">
        <f t="shared" si="53"/>
        <v>32400</v>
      </c>
      <c r="G474" s="229">
        <v>0</v>
      </c>
      <c r="H474" s="229">
        <f t="shared" si="54"/>
        <v>0</v>
      </c>
      <c r="I474" s="228">
        <f t="shared" si="55"/>
        <v>32400</v>
      </c>
      <c r="J474" s="230"/>
    </row>
    <row r="475" spans="1:10" s="146" customFormat="1">
      <c r="A475" s="223" t="s">
        <v>560</v>
      </c>
      <c r="B475" s="224" t="s">
        <v>298</v>
      </c>
      <c r="C475" s="225">
        <v>1</v>
      </c>
      <c r="D475" s="226" t="s">
        <v>214</v>
      </c>
      <c r="E475" s="227">
        <v>80000</v>
      </c>
      <c r="F475" s="228">
        <f t="shared" si="53"/>
        <v>80000</v>
      </c>
      <c r="G475" s="229">
        <v>0</v>
      </c>
      <c r="H475" s="229">
        <f t="shared" si="54"/>
        <v>0</v>
      </c>
      <c r="I475" s="228">
        <f t="shared" si="55"/>
        <v>80000</v>
      </c>
      <c r="J475" s="230"/>
    </row>
    <row r="476" spans="1:10" s="146" customFormat="1">
      <c r="A476" s="223" t="s">
        <v>561</v>
      </c>
      <c r="B476" s="224" t="s">
        <v>299</v>
      </c>
      <c r="C476" s="225">
        <v>9</v>
      </c>
      <c r="D476" s="226" t="s">
        <v>71</v>
      </c>
      <c r="E476" s="227">
        <v>7800</v>
      </c>
      <c r="F476" s="228">
        <f t="shared" si="53"/>
        <v>70200</v>
      </c>
      <c r="G476" s="229">
        <v>0</v>
      </c>
      <c r="H476" s="229">
        <f t="shared" si="54"/>
        <v>0</v>
      </c>
      <c r="I476" s="228">
        <f t="shared" si="55"/>
        <v>70200</v>
      </c>
      <c r="J476" s="230"/>
    </row>
    <row r="477" spans="1:10" s="146" customFormat="1">
      <c r="A477" s="223" t="s">
        <v>562</v>
      </c>
      <c r="B477" s="224" t="s">
        <v>300</v>
      </c>
      <c r="C477" s="225">
        <v>1</v>
      </c>
      <c r="D477" s="226" t="s">
        <v>71</v>
      </c>
      <c r="E477" s="227">
        <v>38900</v>
      </c>
      <c r="F477" s="228">
        <f t="shared" si="53"/>
        <v>38900</v>
      </c>
      <c r="G477" s="229">
        <v>0</v>
      </c>
      <c r="H477" s="229">
        <f t="shared" si="54"/>
        <v>0</v>
      </c>
      <c r="I477" s="228">
        <f t="shared" si="55"/>
        <v>38900</v>
      </c>
      <c r="J477" s="230"/>
    </row>
    <row r="478" spans="1:10" s="146" customFormat="1">
      <c r="A478" s="223" t="s">
        <v>563</v>
      </c>
      <c r="B478" s="224" t="s">
        <v>301</v>
      </c>
      <c r="C478" s="225">
        <v>1</v>
      </c>
      <c r="D478" s="226" t="s">
        <v>71</v>
      </c>
      <c r="E478" s="227">
        <v>13000</v>
      </c>
      <c r="F478" s="228">
        <f t="shared" si="53"/>
        <v>13000</v>
      </c>
      <c r="G478" s="229">
        <v>0</v>
      </c>
      <c r="H478" s="229">
        <f t="shared" si="54"/>
        <v>0</v>
      </c>
      <c r="I478" s="228">
        <f t="shared" si="55"/>
        <v>13000</v>
      </c>
      <c r="J478" s="230"/>
    </row>
    <row r="479" spans="1:10" s="146" customFormat="1">
      <c r="A479" s="223" t="s">
        <v>564</v>
      </c>
      <c r="B479" s="224" t="s">
        <v>302</v>
      </c>
      <c r="C479" s="225">
        <v>1</v>
      </c>
      <c r="D479" s="226" t="s">
        <v>114</v>
      </c>
      <c r="E479" s="227">
        <v>35000</v>
      </c>
      <c r="F479" s="228">
        <f t="shared" si="53"/>
        <v>35000</v>
      </c>
      <c r="G479" s="229">
        <v>0</v>
      </c>
      <c r="H479" s="229">
        <f t="shared" si="54"/>
        <v>0</v>
      </c>
      <c r="I479" s="228">
        <f t="shared" si="55"/>
        <v>35000</v>
      </c>
      <c r="J479" s="230"/>
    </row>
    <row r="480" spans="1:10" s="146" customFormat="1">
      <c r="A480" s="99">
        <v>8.4</v>
      </c>
      <c r="B480" s="218" t="s">
        <v>303</v>
      </c>
      <c r="C480" s="219"/>
      <c r="D480" s="220"/>
      <c r="E480" s="221"/>
      <c r="F480" s="221"/>
      <c r="G480" s="221"/>
      <c r="H480" s="221"/>
      <c r="I480" s="221"/>
      <c r="J480" s="222"/>
    </row>
    <row r="481" spans="1:10" s="146" customFormat="1">
      <c r="A481" s="223" t="s">
        <v>320</v>
      </c>
      <c r="B481" s="224" t="s">
        <v>272</v>
      </c>
      <c r="C481" s="225">
        <v>1</v>
      </c>
      <c r="D481" s="226" t="s">
        <v>214</v>
      </c>
      <c r="E481" s="227">
        <v>69000</v>
      </c>
      <c r="F481" s="228">
        <f t="shared" ref="F481:F491" si="56">SUM(C481*E481)</f>
        <v>69000</v>
      </c>
      <c r="G481" s="229">
        <v>0</v>
      </c>
      <c r="H481" s="229">
        <f t="shared" ref="H481:H491" si="57">SUM(C481*G481)</f>
        <v>0</v>
      </c>
      <c r="I481" s="228">
        <f t="shared" ref="I481:I491" si="58">SUM(F481+H481)</f>
        <v>69000</v>
      </c>
      <c r="J481" s="230"/>
    </row>
    <row r="482" spans="1:10" s="146" customFormat="1">
      <c r="A482" s="223" t="s">
        <v>321</v>
      </c>
      <c r="B482" s="224" t="s">
        <v>273</v>
      </c>
      <c r="C482" s="225">
        <v>1</v>
      </c>
      <c r="D482" s="226" t="s">
        <v>71</v>
      </c>
      <c r="E482" s="227">
        <v>28900</v>
      </c>
      <c r="F482" s="228">
        <f t="shared" si="56"/>
        <v>28900</v>
      </c>
      <c r="G482" s="229">
        <v>0</v>
      </c>
      <c r="H482" s="229">
        <f t="shared" si="57"/>
        <v>0</v>
      </c>
      <c r="I482" s="228">
        <f t="shared" si="58"/>
        <v>28900</v>
      </c>
      <c r="J482" s="230"/>
    </row>
    <row r="483" spans="1:10" s="146" customFormat="1">
      <c r="A483" s="223" t="s">
        <v>322</v>
      </c>
      <c r="B483" s="224" t="s">
        <v>304</v>
      </c>
      <c r="C483" s="225">
        <v>1</v>
      </c>
      <c r="D483" s="226" t="s">
        <v>71</v>
      </c>
      <c r="E483" s="227">
        <v>165000</v>
      </c>
      <c r="F483" s="228">
        <f t="shared" si="56"/>
        <v>165000</v>
      </c>
      <c r="G483" s="229">
        <v>0</v>
      </c>
      <c r="H483" s="229">
        <f t="shared" si="57"/>
        <v>0</v>
      </c>
      <c r="I483" s="228">
        <f t="shared" si="58"/>
        <v>165000</v>
      </c>
      <c r="J483" s="230"/>
    </row>
    <row r="484" spans="1:10" s="146" customFormat="1" ht="42">
      <c r="A484" s="223" t="s">
        <v>323</v>
      </c>
      <c r="B484" s="224" t="s">
        <v>275</v>
      </c>
      <c r="C484" s="225">
        <v>1</v>
      </c>
      <c r="D484" s="226" t="s">
        <v>214</v>
      </c>
      <c r="E484" s="227">
        <v>128500</v>
      </c>
      <c r="F484" s="228">
        <f t="shared" si="56"/>
        <v>128500</v>
      </c>
      <c r="G484" s="229">
        <v>0</v>
      </c>
      <c r="H484" s="229">
        <f t="shared" si="57"/>
        <v>0</v>
      </c>
      <c r="I484" s="228">
        <f t="shared" si="58"/>
        <v>128500</v>
      </c>
      <c r="J484" s="230"/>
    </row>
    <row r="485" spans="1:10" s="146" customFormat="1" ht="42">
      <c r="A485" s="223" t="s">
        <v>324</v>
      </c>
      <c r="B485" s="224" t="s">
        <v>289</v>
      </c>
      <c r="C485" s="225">
        <v>1</v>
      </c>
      <c r="D485" s="226" t="s">
        <v>216</v>
      </c>
      <c r="E485" s="227">
        <v>29500</v>
      </c>
      <c r="F485" s="228">
        <f t="shared" si="56"/>
        <v>29500</v>
      </c>
      <c r="G485" s="229">
        <v>0</v>
      </c>
      <c r="H485" s="229">
        <f t="shared" si="57"/>
        <v>0</v>
      </c>
      <c r="I485" s="228">
        <f t="shared" si="58"/>
        <v>29500</v>
      </c>
      <c r="J485" s="230"/>
    </row>
    <row r="486" spans="1:10" s="146" customFormat="1">
      <c r="A486" s="223" t="s">
        <v>325</v>
      </c>
      <c r="B486" s="224" t="s">
        <v>291</v>
      </c>
      <c r="C486" s="225">
        <v>1</v>
      </c>
      <c r="D486" s="226" t="s">
        <v>71</v>
      </c>
      <c r="E486" s="227">
        <v>67500</v>
      </c>
      <c r="F486" s="228">
        <f t="shared" si="56"/>
        <v>67500</v>
      </c>
      <c r="G486" s="229">
        <v>0</v>
      </c>
      <c r="H486" s="229">
        <f t="shared" si="57"/>
        <v>0</v>
      </c>
      <c r="I486" s="228">
        <f t="shared" si="58"/>
        <v>67500</v>
      </c>
      <c r="J486" s="230"/>
    </row>
    <row r="487" spans="1:10" s="146" customFormat="1">
      <c r="A487" s="223" t="s">
        <v>326</v>
      </c>
      <c r="B487" s="224" t="s">
        <v>292</v>
      </c>
      <c r="C487" s="225">
        <v>27</v>
      </c>
      <c r="D487" s="226" t="s">
        <v>71</v>
      </c>
      <c r="E487" s="227">
        <v>12000</v>
      </c>
      <c r="F487" s="228">
        <f t="shared" si="56"/>
        <v>324000</v>
      </c>
      <c r="G487" s="229">
        <v>0</v>
      </c>
      <c r="H487" s="229">
        <f t="shared" si="57"/>
        <v>0</v>
      </c>
      <c r="I487" s="228">
        <f t="shared" si="58"/>
        <v>324000</v>
      </c>
      <c r="J487" s="230"/>
    </row>
    <row r="488" spans="1:10" s="146" customFormat="1">
      <c r="A488" s="223" t="s">
        <v>327</v>
      </c>
      <c r="B488" s="224" t="s">
        <v>277</v>
      </c>
      <c r="C488" s="225">
        <v>1</v>
      </c>
      <c r="D488" s="226" t="s">
        <v>214</v>
      </c>
      <c r="E488" s="227">
        <v>16900</v>
      </c>
      <c r="F488" s="228">
        <f t="shared" si="56"/>
        <v>16900</v>
      </c>
      <c r="G488" s="229">
        <v>0</v>
      </c>
      <c r="H488" s="229">
        <f t="shared" si="57"/>
        <v>0</v>
      </c>
      <c r="I488" s="228">
        <f t="shared" si="58"/>
        <v>16900</v>
      </c>
      <c r="J488" s="230"/>
    </row>
    <row r="489" spans="1:10" s="146" customFormat="1">
      <c r="A489" s="223" t="s">
        <v>565</v>
      </c>
      <c r="B489" s="224" t="s">
        <v>296</v>
      </c>
      <c r="C489" s="225">
        <v>1</v>
      </c>
      <c r="D489" s="226" t="s">
        <v>214</v>
      </c>
      <c r="E489" s="227">
        <v>24500</v>
      </c>
      <c r="F489" s="228">
        <f t="shared" si="56"/>
        <v>24500</v>
      </c>
      <c r="G489" s="229">
        <v>0</v>
      </c>
      <c r="H489" s="229">
        <f t="shared" si="57"/>
        <v>0</v>
      </c>
      <c r="I489" s="228">
        <f t="shared" si="58"/>
        <v>24500</v>
      </c>
      <c r="J489" s="230"/>
    </row>
    <row r="490" spans="1:10" s="146" customFormat="1">
      <c r="A490" s="223" t="s">
        <v>328</v>
      </c>
      <c r="B490" s="224" t="s">
        <v>297</v>
      </c>
      <c r="C490" s="225">
        <v>4</v>
      </c>
      <c r="D490" s="226" t="s">
        <v>114</v>
      </c>
      <c r="E490" s="227">
        <v>16200</v>
      </c>
      <c r="F490" s="228">
        <f t="shared" si="56"/>
        <v>64800</v>
      </c>
      <c r="G490" s="229">
        <v>0</v>
      </c>
      <c r="H490" s="229">
        <f t="shared" si="57"/>
        <v>0</v>
      </c>
      <c r="I490" s="228">
        <f t="shared" si="58"/>
        <v>64800</v>
      </c>
      <c r="J490" s="230"/>
    </row>
    <row r="491" spans="1:10" s="146" customFormat="1">
      <c r="A491" s="223" t="s">
        <v>329</v>
      </c>
      <c r="B491" s="224" t="s">
        <v>283</v>
      </c>
      <c r="C491" s="225">
        <v>1</v>
      </c>
      <c r="D491" s="226" t="s">
        <v>114</v>
      </c>
      <c r="E491" s="227">
        <v>18000</v>
      </c>
      <c r="F491" s="228">
        <f t="shared" si="56"/>
        <v>18000</v>
      </c>
      <c r="G491" s="229">
        <v>0</v>
      </c>
      <c r="H491" s="229">
        <f t="shared" si="57"/>
        <v>0</v>
      </c>
      <c r="I491" s="228">
        <f t="shared" si="58"/>
        <v>18000</v>
      </c>
      <c r="J491" s="230"/>
    </row>
    <row r="492" spans="1:10" s="146" customFormat="1">
      <c r="A492" s="99">
        <v>8.5</v>
      </c>
      <c r="B492" s="218" t="s">
        <v>305</v>
      </c>
      <c r="C492" s="219"/>
      <c r="D492" s="220"/>
      <c r="E492" s="221"/>
      <c r="F492" s="221"/>
      <c r="G492" s="221"/>
      <c r="H492" s="221"/>
      <c r="I492" s="221"/>
      <c r="J492" s="222"/>
    </row>
    <row r="493" spans="1:10" s="146" customFormat="1" ht="42">
      <c r="A493" s="231" t="s">
        <v>330</v>
      </c>
      <c r="B493" s="224" t="s">
        <v>275</v>
      </c>
      <c r="C493" s="232">
        <v>1</v>
      </c>
      <c r="D493" s="233" t="s">
        <v>214</v>
      </c>
      <c r="E493" s="227">
        <v>99000</v>
      </c>
      <c r="F493" s="228">
        <f>SUM(C493*E493)</f>
        <v>99000</v>
      </c>
      <c r="G493" s="229">
        <v>0</v>
      </c>
      <c r="H493" s="229">
        <f>SUM(C493*G493)</f>
        <v>0</v>
      </c>
      <c r="I493" s="228">
        <f>SUM(F493+H493)</f>
        <v>99000</v>
      </c>
      <c r="J493" s="230"/>
    </row>
    <row r="494" spans="1:10" s="146" customFormat="1" ht="42">
      <c r="A494" s="231" t="s">
        <v>331</v>
      </c>
      <c r="B494" s="224" t="s">
        <v>276</v>
      </c>
      <c r="C494" s="232">
        <v>1</v>
      </c>
      <c r="D494" s="233" t="s">
        <v>216</v>
      </c>
      <c r="E494" s="227">
        <v>19500</v>
      </c>
      <c r="F494" s="228">
        <f>SUM(C494*E494)</f>
        <v>19500</v>
      </c>
      <c r="G494" s="229">
        <v>0</v>
      </c>
      <c r="H494" s="229">
        <f>SUM(C494*G494)</f>
        <v>0</v>
      </c>
      <c r="I494" s="228">
        <f>SUM(F494+H494)</f>
        <v>19500</v>
      </c>
      <c r="J494" s="230"/>
    </row>
    <row r="495" spans="1:10" s="146" customFormat="1">
      <c r="A495" s="223" t="s">
        <v>332</v>
      </c>
      <c r="B495" s="224" t="s">
        <v>291</v>
      </c>
      <c r="C495" s="225">
        <v>1</v>
      </c>
      <c r="D495" s="226" t="s">
        <v>71</v>
      </c>
      <c r="E495" s="227">
        <v>67500</v>
      </c>
      <c r="F495" s="228">
        <f>SUM(C495*E495)</f>
        <v>67500</v>
      </c>
      <c r="G495" s="229">
        <v>0</v>
      </c>
      <c r="H495" s="229">
        <f>SUM(C495*G495)</f>
        <v>0</v>
      </c>
      <c r="I495" s="228">
        <f>SUM(F495+H495)</f>
        <v>67500</v>
      </c>
      <c r="J495" s="230"/>
    </row>
    <row r="496" spans="1:10" s="146" customFormat="1">
      <c r="A496" s="223" t="s">
        <v>333</v>
      </c>
      <c r="B496" s="224" t="s">
        <v>292</v>
      </c>
      <c r="C496" s="225">
        <v>13</v>
      </c>
      <c r="D496" s="226" t="s">
        <v>71</v>
      </c>
      <c r="E496" s="227">
        <v>17500</v>
      </c>
      <c r="F496" s="228">
        <f>SUM(C496*E496)</f>
        <v>227500</v>
      </c>
      <c r="G496" s="229">
        <v>0</v>
      </c>
      <c r="H496" s="229">
        <f>SUM(C496*G496)</f>
        <v>0</v>
      </c>
      <c r="I496" s="228">
        <f>SUM(F496+H496)</f>
        <v>227500</v>
      </c>
      <c r="J496" s="230"/>
    </row>
    <row r="497" spans="1:10" s="146" customFormat="1">
      <c r="A497" s="223" t="s">
        <v>334</v>
      </c>
      <c r="B497" s="224" t="s">
        <v>283</v>
      </c>
      <c r="C497" s="225">
        <v>1</v>
      </c>
      <c r="D497" s="226" t="s">
        <v>114</v>
      </c>
      <c r="E497" s="227">
        <v>18000</v>
      </c>
      <c r="F497" s="228">
        <f>SUM(C497*E497)</f>
        <v>18000</v>
      </c>
      <c r="G497" s="229">
        <v>0</v>
      </c>
      <c r="H497" s="229">
        <f>SUM(C497*G497)</f>
        <v>0</v>
      </c>
      <c r="I497" s="228">
        <f>SUM(F497+H497)</f>
        <v>18000</v>
      </c>
      <c r="J497" s="230"/>
    </row>
    <row r="498" spans="1:10" s="146" customFormat="1">
      <c r="A498" s="99">
        <v>8.6</v>
      </c>
      <c r="B498" s="218" t="s">
        <v>306</v>
      </c>
      <c r="C498" s="219"/>
      <c r="D498" s="220"/>
      <c r="E498" s="221"/>
      <c r="F498" s="221"/>
      <c r="G498" s="221"/>
      <c r="H498" s="221"/>
      <c r="I498" s="221"/>
      <c r="J498" s="222"/>
    </row>
    <row r="499" spans="1:10" s="146" customFormat="1" ht="42">
      <c r="A499" s="223" t="s">
        <v>335</v>
      </c>
      <c r="B499" s="224" t="s">
        <v>275</v>
      </c>
      <c r="C499" s="225">
        <v>1</v>
      </c>
      <c r="D499" s="226" t="s">
        <v>214</v>
      </c>
      <c r="E499" s="227">
        <v>99000</v>
      </c>
      <c r="F499" s="228">
        <f>SUM(C499*E499)</f>
        <v>99000</v>
      </c>
      <c r="G499" s="229">
        <v>0</v>
      </c>
      <c r="H499" s="229">
        <f>SUM(C499*G499)</f>
        <v>0</v>
      </c>
      <c r="I499" s="228">
        <f>SUM(F499+H499)</f>
        <v>99000</v>
      </c>
      <c r="J499" s="230"/>
    </row>
    <row r="500" spans="1:10" s="146" customFormat="1" ht="42">
      <c r="A500" s="223" t="s">
        <v>336</v>
      </c>
      <c r="B500" s="224" t="s">
        <v>276</v>
      </c>
      <c r="C500" s="225">
        <v>1</v>
      </c>
      <c r="D500" s="226" t="s">
        <v>216</v>
      </c>
      <c r="E500" s="227">
        <v>19500</v>
      </c>
      <c r="F500" s="228">
        <f>SUM(C500*E500)</f>
        <v>19500</v>
      </c>
      <c r="G500" s="229">
        <v>0</v>
      </c>
      <c r="H500" s="229">
        <f>SUM(C500*G500)</f>
        <v>0</v>
      </c>
      <c r="I500" s="228">
        <f>SUM(F500+H500)</f>
        <v>19500</v>
      </c>
      <c r="J500" s="230"/>
    </row>
    <row r="501" spans="1:10" s="146" customFormat="1">
      <c r="A501" s="223" t="s">
        <v>337</v>
      </c>
      <c r="B501" s="224" t="s">
        <v>291</v>
      </c>
      <c r="C501" s="225">
        <v>1</v>
      </c>
      <c r="D501" s="226" t="s">
        <v>71</v>
      </c>
      <c r="E501" s="227">
        <v>67500</v>
      </c>
      <c r="F501" s="228">
        <f>SUM(C501*E501)</f>
        <v>67500</v>
      </c>
      <c r="G501" s="229">
        <v>0</v>
      </c>
      <c r="H501" s="229">
        <f>SUM(C501*G501)</f>
        <v>0</v>
      </c>
      <c r="I501" s="228">
        <f>SUM(F501+H501)</f>
        <v>67500</v>
      </c>
      <c r="J501" s="230"/>
    </row>
    <row r="502" spans="1:10" s="146" customFormat="1">
      <c r="A502" s="223" t="s">
        <v>338</v>
      </c>
      <c r="B502" s="224" t="s">
        <v>292</v>
      </c>
      <c r="C502" s="225">
        <v>11</v>
      </c>
      <c r="D502" s="226" t="s">
        <v>71</v>
      </c>
      <c r="E502" s="227">
        <v>17500</v>
      </c>
      <c r="F502" s="228">
        <f>SUM(C502*E502)</f>
        <v>192500</v>
      </c>
      <c r="G502" s="229">
        <v>0</v>
      </c>
      <c r="H502" s="229">
        <f>SUM(C502*G502)</f>
        <v>0</v>
      </c>
      <c r="I502" s="228">
        <f>SUM(F502+H502)</f>
        <v>192500</v>
      </c>
      <c r="J502" s="230"/>
    </row>
    <row r="503" spans="1:10" s="146" customFormat="1">
      <c r="A503" s="223" t="s">
        <v>339</v>
      </c>
      <c r="B503" s="224" t="s">
        <v>283</v>
      </c>
      <c r="C503" s="225">
        <v>1</v>
      </c>
      <c r="D503" s="226" t="s">
        <v>114</v>
      </c>
      <c r="E503" s="227">
        <v>18000</v>
      </c>
      <c r="F503" s="228">
        <f>SUM(C503*E503)</f>
        <v>18000</v>
      </c>
      <c r="G503" s="229">
        <v>0</v>
      </c>
      <c r="H503" s="229">
        <f>SUM(C503*G503)</f>
        <v>0</v>
      </c>
      <c r="I503" s="228">
        <f>SUM(F503+H503)</f>
        <v>18000</v>
      </c>
      <c r="J503" s="230"/>
    </row>
    <row r="504" spans="1:10" s="146" customFormat="1">
      <c r="A504" s="234">
        <v>8.6999999999999993</v>
      </c>
      <c r="B504" s="235" t="s">
        <v>307</v>
      </c>
      <c r="C504" s="236"/>
      <c r="D504" s="237"/>
      <c r="E504" s="238"/>
      <c r="F504" s="238"/>
      <c r="G504" s="238"/>
      <c r="H504" s="238"/>
      <c r="I504" s="238"/>
      <c r="J504" s="239"/>
    </row>
    <row r="505" spans="1:10" s="146" customFormat="1">
      <c r="A505" s="240" t="s">
        <v>340</v>
      </c>
      <c r="B505" s="224" t="s">
        <v>308</v>
      </c>
      <c r="C505" s="225">
        <v>1</v>
      </c>
      <c r="D505" s="226" t="s">
        <v>216</v>
      </c>
      <c r="E505" s="227">
        <v>55000</v>
      </c>
      <c r="F505" s="228">
        <f>SUM(C505*E505)</f>
        <v>55000</v>
      </c>
      <c r="G505" s="229">
        <v>0</v>
      </c>
      <c r="H505" s="229">
        <f>SUM(C505*G505)</f>
        <v>0</v>
      </c>
      <c r="I505" s="228">
        <f>SUM(F505+H505)</f>
        <v>55000</v>
      </c>
      <c r="J505" s="230"/>
    </row>
    <row r="506" spans="1:10" s="146" customFormat="1">
      <c r="A506" s="240" t="s">
        <v>341</v>
      </c>
      <c r="B506" s="224" t="s">
        <v>284</v>
      </c>
      <c r="C506" s="225">
        <v>1</v>
      </c>
      <c r="D506" s="226" t="s">
        <v>217</v>
      </c>
      <c r="E506" s="227">
        <v>12500</v>
      </c>
      <c r="F506" s="228">
        <f>SUM(C506*E506)</f>
        <v>12500</v>
      </c>
      <c r="G506" s="229">
        <v>0</v>
      </c>
      <c r="H506" s="229">
        <f>SUM(C506*G506)</f>
        <v>0</v>
      </c>
      <c r="I506" s="228">
        <f>SUM(F506+H506)</f>
        <v>12500</v>
      </c>
      <c r="J506" s="230"/>
    </row>
    <row r="507" spans="1:10" s="146" customFormat="1">
      <c r="A507" s="241">
        <v>8.8000000000000007</v>
      </c>
      <c r="B507" s="218" t="s">
        <v>309</v>
      </c>
      <c r="C507" s="219"/>
      <c r="D507" s="220"/>
      <c r="E507" s="221"/>
      <c r="F507" s="221"/>
      <c r="G507" s="221"/>
      <c r="H507" s="221"/>
      <c r="I507" s="221"/>
      <c r="J507" s="222"/>
    </row>
    <row r="508" spans="1:10" s="146" customFormat="1">
      <c r="A508" s="242" t="s">
        <v>566</v>
      </c>
      <c r="B508" s="243" t="s">
        <v>310</v>
      </c>
      <c r="C508" s="244">
        <v>4</v>
      </c>
      <c r="D508" s="245" t="s">
        <v>71</v>
      </c>
      <c r="E508" s="246">
        <v>30000</v>
      </c>
      <c r="F508" s="247">
        <f>SUM(C508*E508)</f>
        <v>120000</v>
      </c>
      <c r="G508" s="248">
        <v>0</v>
      </c>
      <c r="H508" s="248">
        <f>SUM(C508*G508)</f>
        <v>0</v>
      </c>
      <c r="I508" s="247">
        <f>SUM(F508+H508)</f>
        <v>120000</v>
      </c>
      <c r="J508" s="249"/>
    </row>
    <row r="509" spans="1:10" s="146" customFormat="1">
      <c r="A509" s="242" t="s">
        <v>567</v>
      </c>
      <c r="B509" s="224" t="s">
        <v>311</v>
      </c>
      <c r="C509" s="225">
        <v>30</v>
      </c>
      <c r="D509" s="226" t="s">
        <v>71</v>
      </c>
      <c r="E509" s="227">
        <v>16000</v>
      </c>
      <c r="F509" s="228">
        <f>SUM(C509*E509)</f>
        <v>480000</v>
      </c>
      <c r="G509" s="229">
        <v>0</v>
      </c>
      <c r="H509" s="229">
        <f>SUM(C509*G509)</f>
        <v>0</v>
      </c>
      <c r="I509" s="228">
        <f>SUM(F509+H509)</f>
        <v>480000</v>
      </c>
      <c r="J509" s="230"/>
    </row>
    <row r="510" spans="1:10" s="146" customFormat="1">
      <c r="A510" s="242" t="s">
        <v>568</v>
      </c>
      <c r="B510" s="224" t="s">
        <v>312</v>
      </c>
      <c r="C510" s="225">
        <v>1</v>
      </c>
      <c r="D510" s="226" t="s">
        <v>71</v>
      </c>
      <c r="E510" s="227">
        <v>33000</v>
      </c>
      <c r="F510" s="228">
        <f>SUM(C510*E510)</f>
        <v>33000</v>
      </c>
      <c r="G510" s="229">
        <v>0</v>
      </c>
      <c r="H510" s="229">
        <f>SUM(C510*G510)</f>
        <v>0</v>
      </c>
      <c r="I510" s="228">
        <f>SUM(F510+H510)</f>
        <v>33000</v>
      </c>
      <c r="J510" s="230"/>
    </row>
    <row r="511" spans="1:10" s="146" customFormat="1">
      <c r="A511" s="250">
        <v>8.9</v>
      </c>
      <c r="B511" s="251" t="s">
        <v>344</v>
      </c>
      <c r="C511" s="252"/>
      <c r="D511" s="250"/>
      <c r="E511" s="253"/>
      <c r="F511" s="253"/>
      <c r="G511" s="253"/>
      <c r="H511" s="253"/>
      <c r="I511" s="253"/>
      <c r="J511" s="254"/>
    </row>
    <row r="512" spans="1:10" s="146" customFormat="1">
      <c r="A512" s="255" t="s">
        <v>569</v>
      </c>
      <c r="B512" s="256" t="s">
        <v>345</v>
      </c>
      <c r="C512" s="257">
        <v>5600</v>
      </c>
      <c r="D512" s="255" t="s">
        <v>83</v>
      </c>
      <c r="E512" s="258">
        <v>19.670000000000002</v>
      </c>
      <c r="F512" s="258">
        <f t="shared" ref="F512:F517" si="59">E512*C512</f>
        <v>110152.00000000001</v>
      </c>
      <c r="G512" s="258">
        <v>7</v>
      </c>
      <c r="H512" s="258">
        <f t="shared" ref="H512:H517" si="60">G512*C512</f>
        <v>39200</v>
      </c>
      <c r="I512" s="258">
        <f t="shared" ref="I512:I525" si="61">H512+F512</f>
        <v>149352</v>
      </c>
      <c r="J512" s="259"/>
    </row>
    <row r="513" spans="1:23" s="146" customFormat="1">
      <c r="A513" s="255" t="s">
        <v>570</v>
      </c>
      <c r="B513" s="260" t="s">
        <v>346</v>
      </c>
      <c r="C513" s="261">
        <v>86</v>
      </c>
      <c r="D513" s="262" t="s">
        <v>347</v>
      </c>
      <c r="E513" s="104">
        <v>130</v>
      </c>
      <c r="F513" s="104">
        <f t="shared" si="59"/>
        <v>11180</v>
      </c>
      <c r="G513" s="104">
        <v>110</v>
      </c>
      <c r="H513" s="104">
        <f t="shared" si="60"/>
        <v>9460</v>
      </c>
      <c r="I513" s="104">
        <f t="shared" si="61"/>
        <v>20640</v>
      </c>
      <c r="J513" s="155"/>
    </row>
    <row r="514" spans="1:23" s="146" customFormat="1">
      <c r="A514" s="255" t="s">
        <v>571</v>
      </c>
      <c r="B514" s="256" t="s">
        <v>348</v>
      </c>
      <c r="C514" s="257">
        <v>5</v>
      </c>
      <c r="D514" s="255" t="s">
        <v>349</v>
      </c>
      <c r="E514" s="258">
        <v>2400</v>
      </c>
      <c r="F514" s="258">
        <f t="shared" si="59"/>
        <v>12000</v>
      </c>
      <c r="G514" s="258">
        <v>1400</v>
      </c>
      <c r="H514" s="258">
        <f t="shared" si="60"/>
        <v>7000</v>
      </c>
      <c r="I514" s="258">
        <f t="shared" si="61"/>
        <v>19000</v>
      </c>
      <c r="J514" s="259"/>
    </row>
    <row r="515" spans="1:23" s="146" customFormat="1">
      <c r="A515" s="255" t="s">
        <v>572</v>
      </c>
      <c r="B515" s="260" t="s">
        <v>350</v>
      </c>
      <c r="C515" s="261">
        <v>10</v>
      </c>
      <c r="D515" s="262" t="s">
        <v>349</v>
      </c>
      <c r="E515" s="104">
        <v>640</v>
      </c>
      <c r="F515" s="104">
        <f t="shared" si="59"/>
        <v>6400</v>
      </c>
      <c r="G515" s="104"/>
      <c r="H515" s="104">
        <f t="shared" si="60"/>
        <v>0</v>
      </c>
      <c r="I515" s="104">
        <f t="shared" si="61"/>
        <v>6400</v>
      </c>
      <c r="J515" s="155"/>
    </row>
    <row r="516" spans="1:23" s="146" customFormat="1">
      <c r="A516" s="255" t="s">
        <v>573</v>
      </c>
      <c r="B516" s="256" t="s">
        <v>351</v>
      </c>
      <c r="C516" s="257">
        <v>86</v>
      </c>
      <c r="D516" s="255" t="s">
        <v>253</v>
      </c>
      <c r="E516" s="258">
        <v>100</v>
      </c>
      <c r="F516" s="258">
        <f t="shared" si="59"/>
        <v>8600</v>
      </c>
      <c r="G516" s="258"/>
      <c r="H516" s="258">
        <f t="shared" si="60"/>
        <v>0</v>
      </c>
      <c r="I516" s="258">
        <f t="shared" si="61"/>
        <v>8600</v>
      </c>
      <c r="J516" s="259"/>
    </row>
    <row r="517" spans="1:23" s="146" customFormat="1">
      <c r="A517" s="255" t="s">
        <v>574</v>
      </c>
      <c r="B517" s="260" t="s">
        <v>352</v>
      </c>
      <c r="C517" s="261">
        <v>86</v>
      </c>
      <c r="D517" s="262" t="s">
        <v>253</v>
      </c>
      <c r="E517" s="104">
        <v>164</v>
      </c>
      <c r="F517" s="104">
        <f t="shared" si="59"/>
        <v>14104</v>
      </c>
      <c r="G517" s="104"/>
      <c r="H517" s="104">
        <f t="shared" si="60"/>
        <v>0</v>
      </c>
      <c r="I517" s="104">
        <f t="shared" si="61"/>
        <v>14104</v>
      </c>
      <c r="J517" s="155"/>
    </row>
    <row r="518" spans="1:23" s="146" customFormat="1">
      <c r="A518" s="263">
        <v>8.1</v>
      </c>
      <c r="B518" s="264" t="s">
        <v>353</v>
      </c>
      <c r="C518" s="265"/>
      <c r="D518" s="266"/>
      <c r="E518" s="267"/>
      <c r="F518" s="267"/>
      <c r="G518" s="267"/>
      <c r="H518" s="267"/>
      <c r="I518" s="267">
        <f t="shared" si="61"/>
        <v>0</v>
      </c>
      <c r="J518" s="268"/>
    </row>
    <row r="519" spans="1:23" s="146" customFormat="1">
      <c r="A519" s="269" t="s">
        <v>342</v>
      </c>
      <c r="B519" s="260" t="s">
        <v>354</v>
      </c>
      <c r="C519" s="261">
        <v>255</v>
      </c>
      <c r="D519" s="262" t="s">
        <v>83</v>
      </c>
      <c r="E519" s="104">
        <v>49</v>
      </c>
      <c r="F519" s="104">
        <f t="shared" ref="F519:F525" si="62">E519*C519</f>
        <v>12495</v>
      </c>
      <c r="G519" s="104">
        <v>42</v>
      </c>
      <c r="H519" s="104">
        <f t="shared" ref="H519:H525" si="63">G519*C519</f>
        <v>10710</v>
      </c>
      <c r="I519" s="104">
        <f t="shared" si="61"/>
        <v>23205</v>
      </c>
      <c r="J519" s="155"/>
    </row>
    <row r="520" spans="1:23" s="146" customFormat="1">
      <c r="A520" s="269" t="s">
        <v>343</v>
      </c>
      <c r="B520" s="256" t="s">
        <v>355</v>
      </c>
      <c r="C520" s="257">
        <v>2</v>
      </c>
      <c r="D520" s="255" t="s">
        <v>347</v>
      </c>
      <c r="E520" s="258">
        <v>1260</v>
      </c>
      <c r="F520" s="258">
        <f t="shared" si="62"/>
        <v>2520</v>
      </c>
      <c r="G520" s="258"/>
      <c r="H520" s="258">
        <f t="shared" si="63"/>
        <v>0</v>
      </c>
      <c r="I520" s="258">
        <f t="shared" si="61"/>
        <v>2520</v>
      </c>
      <c r="J520" s="259"/>
    </row>
    <row r="521" spans="1:23" s="146" customFormat="1">
      <c r="A521" s="269" t="s">
        <v>575</v>
      </c>
      <c r="B521" s="260" t="s">
        <v>356</v>
      </c>
      <c r="C521" s="261">
        <v>2</v>
      </c>
      <c r="D521" s="262" t="s">
        <v>347</v>
      </c>
      <c r="E521" s="104">
        <v>140</v>
      </c>
      <c r="F521" s="104">
        <f t="shared" si="62"/>
        <v>280</v>
      </c>
      <c r="G521" s="104"/>
      <c r="H521" s="104">
        <f t="shared" si="63"/>
        <v>0</v>
      </c>
      <c r="I521" s="104">
        <f t="shared" si="61"/>
        <v>280</v>
      </c>
      <c r="J521" s="155"/>
    </row>
    <row r="522" spans="1:23" s="146" customFormat="1">
      <c r="A522" s="269" t="s">
        <v>576</v>
      </c>
      <c r="B522" s="256" t="s">
        <v>357</v>
      </c>
      <c r="C522" s="257">
        <v>24</v>
      </c>
      <c r="D522" s="255" t="s">
        <v>253</v>
      </c>
      <c r="E522" s="258">
        <v>1920</v>
      </c>
      <c r="F522" s="258">
        <f t="shared" si="62"/>
        <v>46080</v>
      </c>
      <c r="G522" s="258"/>
      <c r="H522" s="258">
        <f t="shared" si="63"/>
        <v>0</v>
      </c>
      <c r="I522" s="258">
        <f t="shared" si="61"/>
        <v>46080</v>
      </c>
      <c r="J522" s="259"/>
    </row>
    <row r="523" spans="1:23" s="146" customFormat="1">
      <c r="A523" s="269" t="s">
        <v>577</v>
      </c>
      <c r="B523" s="260" t="s">
        <v>358</v>
      </c>
      <c r="C523" s="261">
        <v>2</v>
      </c>
      <c r="D523" s="262" t="s">
        <v>359</v>
      </c>
      <c r="E523" s="104">
        <v>3640</v>
      </c>
      <c r="F523" s="104">
        <f t="shared" si="62"/>
        <v>7280</v>
      </c>
      <c r="G523" s="104"/>
      <c r="H523" s="104">
        <f t="shared" si="63"/>
        <v>0</v>
      </c>
      <c r="I523" s="104">
        <f t="shared" si="61"/>
        <v>7280</v>
      </c>
      <c r="J523" s="155"/>
    </row>
    <row r="524" spans="1:23" s="270" customFormat="1">
      <c r="A524" s="269" t="s">
        <v>578</v>
      </c>
      <c r="B524" s="256" t="s">
        <v>360</v>
      </c>
      <c r="C524" s="257">
        <v>2</v>
      </c>
      <c r="D524" s="255" t="s">
        <v>253</v>
      </c>
      <c r="E524" s="258">
        <v>980</v>
      </c>
      <c r="F524" s="258">
        <f t="shared" si="62"/>
        <v>1960</v>
      </c>
      <c r="G524" s="258"/>
      <c r="H524" s="258">
        <f t="shared" si="63"/>
        <v>0</v>
      </c>
      <c r="I524" s="258">
        <f t="shared" si="61"/>
        <v>1960</v>
      </c>
      <c r="J524" s="259"/>
      <c r="L524" s="146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s="146" customFormat="1">
      <c r="A525" s="269" t="s">
        <v>579</v>
      </c>
      <c r="B525" s="260" t="s">
        <v>361</v>
      </c>
      <c r="C525" s="261">
        <v>24</v>
      </c>
      <c r="D525" s="262" t="s">
        <v>362</v>
      </c>
      <c r="E525" s="104">
        <v>420</v>
      </c>
      <c r="F525" s="104">
        <f t="shared" si="62"/>
        <v>10080</v>
      </c>
      <c r="G525" s="104">
        <v>420</v>
      </c>
      <c r="H525" s="104">
        <f t="shared" si="63"/>
        <v>10080</v>
      </c>
      <c r="I525" s="104">
        <f t="shared" si="61"/>
        <v>20160</v>
      </c>
      <c r="J525" s="155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s="146" customFormat="1">
      <c r="A526" s="266">
        <v>8.11</v>
      </c>
      <c r="B526" s="264" t="s">
        <v>363</v>
      </c>
      <c r="C526" s="265"/>
      <c r="D526" s="266"/>
      <c r="E526" s="267"/>
      <c r="F526" s="267"/>
      <c r="G526" s="267"/>
      <c r="H526" s="267"/>
      <c r="I526" s="267"/>
      <c r="J526" s="268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s="146" customFormat="1">
      <c r="A527" s="269" t="s">
        <v>580</v>
      </c>
      <c r="B527" s="260" t="s">
        <v>364</v>
      </c>
      <c r="C527" s="261">
        <v>1450</v>
      </c>
      <c r="D527" s="262" t="s">
        <v>83</v>
      </c>
      <c r="E527" s="104">
        <v>37.44</v>
      </c>
      <c r="F527" s="104">
        <f>E527*C527</f>
        <v>54288</v>
      </c>
      <c r="G527" s="104">
        <v>24</v>
      </c>
      <c r="H527" s="104">
        <f>G527*C527</f>
        <v>34800</v>
      </c>
      <c r="I527" s="104">
        <f>H527+F527</f>
        <v>89088</v>
      </c>
      <c r="J527" s="155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s="146" customFormat="1">
      <c r="A528" s="269" t="s">
        <v>581</v>
      </c>
      <c r="B528" s="260" t="s">
        <v>365</v>
      </c>
      <c r="C528" s="261">
        <v>475</v>
      </c>
      <c r="D528" s="262" t="s">
        <v>83</v>
      </c>
      <c r="E528" s="104">
        <v>25.94</v>
      </c>
      <c r="F528" s="104">
        <f>E528*C528</f>
        <v>12321.5</v>
      </c>
      <c r="G528" s="104">
        <v>22</v>
      </c>
      <c r="H528" s="104">
        <f>G528*C528</f>
        <v>10450</v>
      </c>
      <c r="I528" s="104">
        <f>H528+F528</f>
        <v>22771.5</v>
      </c>
      <c r="J528" s="155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s="146" customFormat="1">
      <c r="A529" s="153"/>
      <c r="B529" s="271"/>
      <c r="C529" s="272"/>
      <c r="D529" s="153"/>
      <c r="E529" s="103"/>
      <c r="F529" s="103"/>
      <c r="G529" s="111"/>
      <c r="H529" s="111"/>
      <c r="I529" s="111"/>
      <c r="J529" s="115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s="146" customFormat="1">
      <c r="A530" s="8"/>
      <c r="B530" s="78" t="s">
        <v>219</v>
      </c>
      <c r="C530" s="79"/>
      <c r="D530" s="56"/>
      <c r="E530" s="81"/>
      <c r="F530" s="82">
        <f>SUM(F442:F529)</f>
        <v>5959940.5</v>
      </c>
      <c r="G530" s="82">
        <v>0</v>
      </c>
      <c r="H530" s="82">
        <f>SUM(H442:H529)</f>
        <v>121700</v>
      </c>
      <c r="I530" s="82">
        <f>SUM(I442:I529)</f>
        <v>6081640.5</v>
      </c>
      <c r="J530" s="83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s="146" customFormat="1">
      <c r="A531" s="154">
        <v>9</v>
      </c>
      <c r="B531" s="273" t="s">
        <v>75</v>
      </c>
      <c r="C531" s="274"/>
      <c r="D531" s="102"/>
      <c r="E531" s="103"/>
      <c r="F531" s="103"/>
      <c r="G531" s="110"/>
      <c r="H531" s="111"/>
      <c r="I531" s="111"/>
      <c r="J531" s="115"/>
      <c r="L531" s="275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s="146" customFormat="1">
      <c r="A532" s="154">
        <v>9.1</v>
      </c>
      <c r="B532" s="276" t="s">
        <v>75</v>
      </c>
      <c r="C532" s="108"/>
      <c r="D532" s="102"/>
      <c r="E532" s="103"/>
      <c r="F532" s="103"/>
      <c r="G532" s="110"/>
      <c r="H532" s="111"/>
      <c r="I532" s="111"/>
      <c r="J532" s="115"/>
      <c r="L532" s="275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s="146" customFormat="1">
      <c r="A533" s="153" t="s">
        <v>366</v>
      </c>
      <c r="B533" s="113" t="s">
        <v>441</v>
      </c>
      <c r="C533" s="277">
        <v>13</v>
      </c>
      <c r="D533" s="277" t="s">
        <v>71</v>
      </c>
      <c r="E533" s="295">
        <v>3500</v>
      </c>
      <c r="F533" s="295">
        <f t="shared" ref="F533:F579" si="64">E533*C533</f>
        <v>45500</v>
      </c>
      <c r="G533" s="295">
        <v>0</v>
      </c>
      <c r="H533" s="295">
        <f t="shared" ref="H533:H549" si="65">G533*C533</f>
        <v>0</v>
      </c>
      <c r="I533" s="296">
        <f t="shared" ref="I533:I579" si="66">H533+F533</f>
        <v>45500</v>
      </c>
      <c r="J533" s="278"/>
      <c r="L533" s="279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s="146" customFormat="1">
      <c r="A534" s="153" t="s">
        <v>367</v>
      </c>
      <c r="B534" s="113" t="s">
        <v>442</v>
      </c>
      <c r="C534" s="277">
        <v>34</v>
      </c>
      <c r="D534" s="277" t="s">
        <v>71</v>
      </c>
      <c r="E534" s="295">
        <v>6100</v>
      </c>
      <c r="F534" s="295">
        <f t="shared" si="64"/>
        <v>207400</v>
      </c>
      <c r="G534" s="295">
        <v>0</v>
      </c>
      <c r="H534" s="295">
        <f t="shared" si="65"/>
        <v>0</v>
      </c>
      <c r="I534" s="296">
        <f t="shared" si="66"/>
        <v>207400</v>
      </c>
      <c r="J534" s="278"/>
      <c r="L534" s="279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s="146" customFormat="1">
      <c r="A535" s="153" t="s">
        <v>368</v>
      </c>
      <c r="B535" s="113" t="s">
        <v>443</v>
      </c>
      <c r="C535" s="277">
        <v>8</v>
      </c>
      <c r="D535" s="277" t="s">
        <v>71</v>
      </c>
      <c r="E535" s="295">
        <v>7400</v>
      </c>
      <c r="F535" s="295">
        <f t="shared" si="64"/>
        <v>59200</v>
      </c>
      <c r="G535" s="295">
        <v>0</v>
      </c>
      <c r="H535" s="295">
        <f t="shared" si="65"/>
        <v>0</v>
      </c>
      <c r="I535" s="296">
        <f t="shared" si="66"/>
        <v>59200</v>
      </c>
      <c r="J535" s="278"/>
      <c r="L535" s="279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s="146" customFormat="1">
      <c r="A536" s="153" t="s">
        <v>369</v>
      </c>
      <c r="B536" s="113" t="s">
        <v>444</v>
      </c>
      <c r="C536" s="277">
        <v>36</v>
      </c>
      <c r="D536" s="277" t="s">
        <v>71</v>
      </c>
      <c r="E536" s="295">
        <v>5800</v>
      </c>
      <c r="F536" s="295">
        <f t="shared" si="64"/>
        <v>208800</v>
      </c>
      <c r="G536" s="295">
        <v>0</v>
      </c>
      <c r="H536" s="295">
        <f t="shared" si="65"/>
        <v>0</v>
      </c>
      <c r="I536" s="296">
        <f t="shared" si="66"/>
        <v>208800</v>
      </c>
      <c r="J536" s="278"/>
      <c r="L536" s="279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s="146" customFormat="1">
      <c r="A537" s="153" t="s">
        <v>370</v>
      </c>
      <c r="B537" s="113" t="s">
        <v>445</v>
      </c>
      <c r="C537" s="277">
        <v>6</v>
      </c>
      <c r="D537" s="277" t="s">
        <v>71</v>
      </c>
      <c r="E537" s="295">
        <v>4900</v>
      </c>
      <c r="F537" s="295">
        <f t="shared" si="64"/>
        <v>29400</v>
      </c>
      <c r="G537" s="295">
        <v>0</v>
      </c>
      <c r="H537" s="295">
        <f t="shared" si="65"/>
        <v>0</v>
      </c>
      <c r="I537" s="296">
        <f t="shared" si="66"/>
        <v>29400</v>
      </c>
      <c r="J537" s="278"/>
      <c r="L537" s="279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s="146" customFormat="1">
      <c r="A538" s="153" t="s">
        <v>371</v>
      </c>
      <c r="B538" s="113" t="s">
        <v>446</v>
      </c>
      <c r="C538" s="277">
        <v>4</v>
      </c>
      <c r="D538" s="277" t="s">
        <v>71</v>
      </c>
      <c r="E538" s="295">
        <v>38000</v>
      </c>
      <c r="F538" s="295">
        <f t="shared" si="64"/>
        <v>152000</v>
      </c>
      <c r="G538" s="295">
        <v>0</v>
      </c>
      <c r="H538" s="295">
        <f t="shared" si="65"/>
        <v>0</v>
      </c>
      <c r="I538" s="296">
        <f t="shared" si="66"/>
        <v>152000</v>
      </c>
      <c r="J538" s="278"/>
      <c r="L538" s="279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s="146" customFormat="1">
      <c r="A539" s="153" t="s">
        <v>372</v>
      </c>
      <c r="B539" s="113" t="s">
        <v>447</v>
      </c>
      <c r="C539" s="277">
        <v>10</v>
      </c>
      <c r="D539" s="277" t="s">
        <v>71</v>
      </c>
      <c r="E539" s="295">
        <v>16000</v>
      </c>
      <c r="F539" s="295">
        <f t="shared" si="64"/>
        <v>160000</v>
      </c>
      <c r="G539" s="295">
        <v>0</v>
      </c>
      <c r="H539" s="295">
        <f t="shared" si="65"/>
        <v>0</v>
      </c>
      <c r="I539" s="296">
        <f t="shared" si="66"/>
        <v>160000</v>
      </c>
      <c r="J539" s="278"/>
      <c r="L539" s="279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s="146" customFormat="1">
      <c r="A540" s="153" t="s">
        <v>373</v>
      </c>
      <c r="B540" s="113" t="s">
        <v>448</v>
      </c>
      <c r="C540" s="277">
        <v>16</v>
      </c>
      <c r="D540" s="277" t="s">
        <v>71</v>
      </c>
      <c r="E540" s="295">
        <v>4600</v>
      </c>
      <c r="F540" s="295">
        <f t="shared" si="64"/>
        <v>73600</v>
      </c>
      <c r="G540" s="295">
        <v>0</v>
      </c>
      <c r="H540" s="295">
        <f t="shared" si="65"/>
        <v>0</v>
      </c>
      <c r="I540" s="296">
        <f t="shared" si="66"/>
        <v>73600</v>
      </c>
      <c r="J540" s="278"/>
      <c r="L540" s="279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s="146" customFormat="1">
      <c r="A541" s="153" t="s">
        <v>374</v>
      </c>
      <c r="B541" s="113" t="s">
        <v>449</v>
      </c>
      <c r="C541" s="277">
        <v>28</v>
      </c>
      <c r="D541" s="277" t="s">
        <v>71</v>
      </c>
      <c r="E541" s="295">
        <v>8600</v>
      </c>
      <c r="F541" s="295">
        <f t="shared" si="64"/>
        <v>240800</v>
      </c>
      <c r="G541" s="295">
        <v>0</v>
      </c>
      <c r="H541" s="295">
        <f t="shared" si="65"/>
        <v>0</v>
      </c>
      <c r="I541" s="296">
        <f t="shared" si="66"/>
        <v>240800</v>
      </c>
      <c r="J541" s="278"/>
      <c r="L541" s="279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s="146" customFormat="1">
      <c r="A542" s="153" t="s">
        <v>375</v>
      </c>
      <c r="B542" s="113" t="s">
        <v>450</v>
      </c>
      <c r="C542" s="277">
        <v>1</v>
      </c>
      <c r="D542" s="277" t="s">
        <v>71</v>
      </c>
      <c r="E542" s="295">
        <v>11700</v>
      </c>
      <c r="F542" s="295">
        <f t="shared" si="64"/>
        <v>11700</v>
      </c>
      <c r="G542" s="295">
        <v>0</v>
      </c>
      <c r="H542" s="295">
        <f t="shared" si="65"/>
        <v>0</v>
      </c>
      <c r="I542" s="296">
        <f t="shared" si="66"/>
        <v>11700</v>
      </c>
      <c r="J542" s="278"/>
      <c r="L542" s="279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s="146" customFormat="1">
      <c r="A543" s="153" t="s">
        <v>376</v>
      </c>
      <c r="B543" s="113" t="s">
        <v>451</v>
      </c>
      <c r="C543" s="277">
        <v>71</v>
      </c>
      <c r="D543" s="277" t="s">
        <v>71</v>
      </c>
      <c r="E543" s="295">
        <v>4000</v>
      </c>
      <c r="F543" s="295">
        <f t="shared" si="64"/>
        <v>284000</v>
      </c>
      <c r="G543" s="295">
        <v>0</v>
      </c>
      <c r="H543" s="295">
        <f t="shared" si="65"/>
        <v>0</v>
      </c>
      <c r="I543" s="296">
        <f t="shared" si="66"/>
        <v>284000</v>
      </c>
      <c r="J543" s="278"/>
      <c r="L543" s="279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s="146" customFormat="1">
      <c r="A544" s="153" t="s">
        <v>377</v>
      </c>
      <c r="B544" s="113" t="s">
        <v>452</v>
      </c>
      <c r="C544" s="277">
        <v>8</v>
      </c>
      <c r="D544" s="277" t="s">
        <v>71</v>
      </c>
      <c r="E544" s="295">
        <v>5800</v>
      </c>
      <c r="F544" s="295">
        <f t="shared" si="64"/>
        <v>46400</v>
      </c>
      <c r="G544" s="295">
        <v>0</v>
      </c>
      <c r="H544" s="295">
        <f t="shared" si="65"/>
        <v>0</v>
      </c>
      <c r="I544" s="296">
        <f t="shared" si="66"/>
        <v>46400</v>
      </c>
      <c r="J544" s="278"/>
      <c r="L544" s="279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s="146" customFormat="1">
      <c r="A545" s="153" t="s">
        <v>378</v>
      </c>
      <c r="B545" s="113" t="s">
        <v>453</v>
      </c>
      <c r="C545" s="277">
        <v>234</v>
      </c>
      <c r="D545" s="277" t="s">
        <v>71</v>
      </c>
      <c r="E545" s="295">
        <v>5000</v>
      </c>
      <c r="F545" s="295">
        <f t="shared" si="64"/>
        <v>1170000</v>
      </c>
      <c r="G545" s="295">
        <v>0</v>
      </c>
      <c r="H545" s="295">
        <f t="shared" si="65"/>
        <v>0</v>
      </c>
      <c r="I545" s="296">
        <f t="shared" si="66"/>
        <v>1170000</v>
      </c>
      <c r="J545" s="278"/>
      <c r="L545" s="279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s="146" customFormat="1">
      <c r="A546" s="153" t="s">
        <v>379</v>
      </c>
      <c r="B546" s="113" t="s">
        <v>454</v>
      </c>
      <c r="C546" s="277">
        <v>4</v>
      </c>
      <c r="D546" s="277" t="s">
        <v>71</v>
      </c>
      <c r="E546" s="295">
        <v>38000</v>
      </c>
      <c r="F546" s="295">
        <f t="shared" si="64"/>
        <v>152000</v>
      </c>
      <c r="G546" s="295">
        <v>0</v>
      </c>
      <c r="H546" s="295">
        <f t="shared" si="65"/>
        <v>0</v>
      </c>
      <c r="I546" s="296">
        <f t="shared" si="66"/>
        <v>152000</v>
      </c>
      <c r="J546" s="278"/>
      <c r="L546" s="279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s="146" customFormat="1">
      <c r="A547" s="153" t="s">
        <v>380</v>
      </c>
      <c r="B547" s="113" t="s">
        <v>455</v>
      </c>
      <c r="C547" s="277">
        <v>1</v>
      </c>
      <c r="D547" s="277" t="s">
        <v>71</v>
      </c>
      <c r="E547" s="295">
        <v>21500</v>
      </c>
      <c r="F547" s="295">
        <f t="shared" si="64"/>
        <v>21500</v>
      </c>
      <c r="G547" s="295">
        <v>0</v>
      </c>
      <c r="H547" s="295">
        <f t="shared" si="65"/>
        <v>0</v>
      </c>
      <c r="I547" s="296">
        <f t="shared" si="66"/>
        <v>21500</v>
      </c>
      <c r="J547" s="278"/>
      <c r="L547" s="279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s="146" customFormat="1">
      <c r="A548" s="153" t="s">
        <v>381</v>
      </c>
      <c r="B548" s="113" t="s">
        <v>456</v>
      </c>
      <c r="C548" s="277">
        <v>2</v>
      </c>
      <c r="D548" s="277" t="s">
        <v>71</v>
      </c>
      <c r="E548" s="295">
        <v>28000</v>
      </c>
      <c r="F548" s="295">
        <f t="shared" si="64"/>
        <v>56000</v>
      </c>
      <c r="G548" s="295">
        <v>0</v>
      </c>
      <c r="H548" s="295">
        <f t="shared" si="65"/>
        <v>0</v>
      </c>
      <c r="I548" s="296">
        <f t="shared" si="66"/>
        <v>56000</v>
      </c>
      <c r="J548" s="278"/>
      <c r="L548" s="279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s="146" customFormat="1">
      <c r="A549" s="153" t="s">
        <v>382</v>
      </c>
      <c r="B549" s="113" t="s">
        <v>457</v>
      </c>
      <c r="C549" s="277">
        <v>2</v>
      </c>
      <c r="D549" s="277" t="s">
        <v>71</v>
      </c>
      <c r="E549" s="295">
        <v>27000</v>
      </c>
      <c r="F549" s="295">
        <f t="shared" si="64"/>
        <v>54000</v>
      </c>
      <c r="G549" s="295">
        <v>0</v>
      </c>
      <c r="H549" s="295">
        <f t="shared" si="65"/>
        <v>0</v>
      </c>
      <c r="I549" s="296">
        <f t="shared" si="66"/>
        <v>54000</v>
      </c>
      <c r="J549" s="278"/>
      <c r="L549" s="279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s="146" customFormat="1">
      <c r="A550" s="153" t="s">
        <v>383</v>
      </c>
      <c r="B550" s="113" t="s">
        <v>458</v>
      </c>
      <c r="C550" s="277">
        <v>1</v>
      </c>
      <c r="D550" s="277" t="s">
        <v>71</v>
      </c>
      <c r="E550" s="295">
        <v>46000</v>
      </c>
      <c r="F550" s="295">
        <f t="shared" si="64"/>
        <v>46000</v>
      </c>
      <c r="G550" s="295">
        <v>0</v>
      </c>
      <c r="H550" s="295">
        <f>G550*C550</f>
        <v>0</v>
      </c>
      <c r="I550" s="296">
        <f t="shared" si="66"/>
        <v>46000</v>
      </c>
      <c r="J550" s="278"/>
      <c r="L550" s="279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s="146" customFormat="1">
      <c r="A551" s="153" t="s">
        <v>384</v>
      </c>
      <c r="B551" s="113" t="s">
        <v>459</v>
      </c>
      <c r="C551" s="277">
        <v>1</v>
      </c>
      <c r="D551" s="277" t="s">
        <v>71</v>
      </c>
      <c r="E551" s="295">
        <v>14000</v>
      </c>
      <c r="F551" s="295">
        <f t="shared" si="64"/>
        <v>14000</v>
      </c>
      <c r="G551" s="295">
        <v>0</v>
      </c>
      <c r="H551" s="295">
        <f>G551*C551</f>
        <v>0</v>
      </c>
      <c r="I551" s="296">
        <f t="shared" si="66"/>
        <v>14000</v>
      </c>
      <c r="J551" s="278"/>
      <c r="L551" s="279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s="146" customFormat="1">
      <c r="A552" s="153" t="s">
        <v>385</v>
      </c>
      <c r="B552" s="113" t="s">
        <v>460</v>
      </c>
      <c r="C552" s="277">
        <v>2</v>
      </c>
      <c r="D552" s="277" t="s">
        <v>71</v>
      </c>
      <c r="E552" s="295">
        <v>5400</v>
      </c>
      <c r="F552" s="295">
        <f t="shared" si="64"/>
        <v>10800</v>
      </c>
      <c r="G552" s="295">
        <v>0</v>
      </c>
      <c r="H552" s="295">
        <f>G552*C552</f>
        <v>0</v>
      </c>
      <c r="I552" s="296">
        <f t="shared" si="66"/>
        <v>10800</v>
      </c>
      <c r="J552" s="278"/>
      <c r="L552" s="279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s="146" customFormat="1">
      <c r="A553" s="153" t="s">
        <v>386</v>
      </c>
      <c r="B553" s="113" t="s">
        <v>461</v>
      </c>
      <c r="C553" s="277">
        <v>1</v>
      </c>
      <c r="D553" s="277" t="s">
        <v>71</v>
      </c>
      <c r="E553" s="295">
        <v>17800</v>
      </c>
      <c r="F553" s="295">
        <f t="shared" si="64"/>
        <v>17800</v>
      </c>
      <c r="G553" s="295">
        <v>0</v>
      </c>
      <c r="H553" s="295">
        <v>0</v>
      </c>
      <c r="I553" s="296">
        <f t="shared" si="66"/>
        <v>17800</v>
      </c>
      <c r="J553" s="278"/>
      <c r="L553" s="279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s="146" customFormat="1">
      <c r="A554" s="153" t="s">
        <v>387</v>
      </c>
      <c r="B554" s="113" t="s">
        <v>462</v>
      </c>
      <c r="C554" s="277">
        <v>2</v>
      </c>
      <c r="D554" s="277" t="s">
        <v>71</v>
      </c>
      <c r="E554" s="295">
        <v>9000</v>
      </c>
      <c r="F554" s="295">
        <f t="shared" si="64"/>
        <v>18000</v>
      </c>
      <c r="G554" s="295">
        <v>0</v>
      </c>
      <c r="H554" s="295">
        <v>0</v>
      </c>
      <c r="I554" s="296">
        <f t="shared" si="66"/>
        <v>18000</v>
      </c>
      <c r="J554" s="278"/>
      <c r="L554" s="279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s="146" customFormat="1">
      <c r="A555" s="153" t="s">
        <v>388</v>
      </c>
      <c r="B555" s="113" t="s">
        <v>463</v>
      </c>
      <c r="C555" s="277">
        <v>1</v>
      </c>
      <c r="D555" s="277" t="s">
        <v>71</v>
      </c>
      <c r="E555" s="295">
        <v>6120</v>
      </c>
      <c r="F555" s="295">
        <f t="shared" si="64"/>
        <v>6120</v>
      </c>
      <c r="G555" s="295">
        <v>0</v>
      </c>
      <c r="H555" s="295">
        <v>0</v>
      </c>
      <c r="I555" s="296">
        <f t="shared" si="66"/>
        <v>6120</v>
      </c>
      <c r="J555" s="278"/>
      <c r="L555" s="279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s="146" customFormat="1">
      <c r="A556" s="153" t="s">
        <v>389</v>
      </c>
      <c r="B556" s="113" t="s">
        <v>464</v>
      </c>
      <c r="C556" s="277">
        <v>2</v>
      </c>
      <c r="D556" s="277" t="s">
        <v>71</v>
      </c>
      <c r="E556" s="295">
        <v>3500</v>
      </c>
      <c r="F556" s="295">
        <f t="shared" si="64"/>
        <v>7000</v>
      </c>
      <c r="G556" s="295">
        <v>0</v>
      </c>
      <c r="H556" s="295">
        <v>0</v>
      </c>
      <c r="I556" s="296">
        <f t="shared" si="66"/>
        <v>7000</v>
      </c>
      <c r="J556" s="278"/>
      <c r="L556" s="279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s="146" customFormat="1">
      <c r="A557" s="153" t="s">
        <v>390</v>
      </c>
      <c r="B557" s="280" t="s">
        <v>465</v>
      </c>
      <c r="C557" s="277">
        <v>1</v>
      </c>
      <c r="D557" s="277" t="s">
        <v>71</v>
      </c>
      <c r="E557" s="295">
        <v>21000</v>
      </c>
      <c r="F557" s="295">
        <f t="shared" si="64"/>
        <v>21000</v>
      </c>
      <c r="G557" s="295">
        <v>0</v>
      </c>
      <c r="H557" s="295">
        <v>0</v>
      </c>
      <c r="I557" s="296">
        <f t="shared" si="66"/>
        <v>21000</v>
      </c>
      <c r="J557" s="278"/>
      <c r="L557" s="279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s="146" customFormat="1">
      <c r="A558" s="153" t="s">
        <v>391</v>
      </c>
      <c r="B558" s="280" t="s">
        <v>466</v>
      </c>
      <c r="C558" s="277">
        <v>1</v>
      </c>
      <c r="D558" s="277" t="s">
        <v>71</v>
      </c>
      <c r="E558" s="295">
        <v>6900</v>
      </c>
      <c r="F558" s="295">
        <f t="shared" si="64"/>
        <v>6900</v>
      </c>
      <c r="G558" s="295">
        <v>0</v>
      </c>
      <c r="H558" s="295">
        <v>0</v>
      </c>
      <c r="I558" s="296">
        <f t="shared" si="66"/>
        <v>6900</v>
      </c>
      <c r="J558" s="278"/>
      <c r="L558" s="279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s="146" customFormat="1">
      <c r="A559" s="153" t="s">
        <v>392</v>
      </c>
      <c r="B559" s="280" t="s">
        <v>467</v>
      </c>
      <c r="C559" s="277">
        <v>6</v>
      </c>
      <c r="D559" s="277" t="s">
        <v>71</v>
      </c>
      <c r="E559" s="295">
        <v>5800</v>
      </c>
      <c r="F559" s="295">
        <f t="shared" si="64"/>
        <v>34800</v>
      </c>
      <c r="G559" s="295">
        <v>0</v>
      </c>
      <c r="H559" s="295">
        <v>0</v>
      </c>
      <c r="I559" s="296">
        <f t="shared" si="66"/>
        <v>34800</v>
      </c>
      <c r="J559" s="278"/>
      <c r="L559" s="279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s="146" customFormat="1">
      <c r="A560" s="153" t="s">
        <v>393</v>
      </c>
      <c r="B560" s="280" t="s">
        <v>468</v>
      </c>
      <c r="C560" s="277">
        <v>21</v>
      </c>
      <c r="D560" s="277" t="s">
        <v>71</v>
      </c>
      <c r="E560" s="295">
        <v>21500</v>
      </c>
      <c r="F560" s="295">
        <f>E560*C560</f>
        <v>451500</v>
      </c>
      <c r="G560" s="295">
        <v>0</v>
      </c>
      <c r="H560" s="295">
        <v>0</v>
      </c>
      <c r="I560" s="296">
        <f t="shared" si="66"/>
        <v>451500</v>
      </c>
      <c r="J560" s="278"/>
      <c r="L560" s="279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s="146" customFormat="1">
      <c r="A561" s="153" t="s">
        <v>394</v>
      </c>
      <c r="B561" s="280" t="s">
        <v>470</v>
      </c>
      <c r="C561" s="277">
        <v>21</v>
      </c>
      <c r="D561" s="277" t="s">
        <v>71</v>
      </c>
      <c r="E561" s="295">
        <v>12500</v>
      </c>
      <c r="F561" s="295">
        <f t="shared" si="64"/>
        <v>262500</v>
      </c>
      <c r="G561" s="295">
        <v>0</v>
      </c>
      <c r="H561" s="295">
        <v>0</v>
      </c>
      <c r="I561" s="296">
        <f t="shared" si="66"/>
        <v>262500</v>
      </c>
      <c r="J561" s="278"/>
      <c r="L561" s="279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s="146" customFormat="1">
      <c r="A562" s="153" t="s">
        <v>469</v>
      </c>
      <c r="B562" s="280" t="s">
        <v>472</v>
      </c>
      <c r="C562" s="277">
        <v>42</v>
      </c>
      <c r="D562" s="277" t="s">
        <v>71</v>
      </c>
      <c r="E562" s="295">
        <v>3900</v>
      </c>
      <c r="F562" s="295">
        <f t="shared" si="64"/>
        <v>163800</v>
      </c>
      <c r="G562" s="295">
        <v>0</v>
      </c>
      <c r="H562" s="295">
        <v>0</v>
      </c>
      <c r="I562" s="296">
        <f t="shared" si="66"/>
        <v>163800</v>
      </c>
      <c r="J562" s="278"/>
      <c r="L562" s="279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s="146" customFormat="1">
      <c r="A563" s="153" t="s">
        <v>471</v>
      </c>
      <c r="B563" s="280" t="s">
        <v>474</v>
      </c>
      <c r="C563" s="277">
        <v>1</v>
      </c>
      <c r="D563" s="277" t="s">
        <v>71</v>
      </c>
      <c r="E563" s="295">
        <v>5600</v>
      </c>
      <c r="F563" s="295">
        <f t="shared" si="64"/>
        <v>5600</v>
      </c>
      <c r="G563" s="295">
        <v>0</v>
      </c>
      <c r="H563" s="295">
        <v>0</v>
      </c>
      <c r="I563" s="296">
        <f t="shared" si="66"/>
        <v>5600</v>
      </c>
      <c r="J563" s="278"/>
      <c r="L563" s="279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s="146" customFormat="1">
      <c r="A564" s="153" t="s">
        <v>473</v>
      </c>
      <c r="B564" s="280" t="s">
        <v>476</v>
      </c>
      <c r="C564" s="277">
        <v>1</v>
      </c>
      <c r="D564" s="277" t="s">
        <v>71</v>
      </c>
      <c r="E564" s="295">
        <v>3050</v>
      </c>
      <c r="F564" s="295">
        <f t="shared" si="64"/>
        <v>3050</v>
      </c>
      <c r="G564" s="295">
        <v>0</v>
      </c>
      <c r="H564" s="295">
        <v>0</v>
      </c>
      <c r="I564" s="296">
        <f t="shared" si="66"/>
        <v>3050</v>
      </c>
      <c r="J564" s="278"/>
      <c r="L564" s="279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s="146" customFormat="1">
      <c r="A565" s="153" t="s">
        <v>475</v>
      </c>
      <c r="B565" s="280" t="s">
        <v>478</v>
      </c>
      <c r="C565" s="277">
        <v>13</v>
      </c>
      <c r="D565" s="277" t="s">
        <v>71</v>
      </c>
      <c r="E565" s="295">
        <v>10000</v>
      </c>
      <c r="F565" s="295">
        <f>E565*C565</f>
        <v>130000</v>
      </c>
      <c r="G565" s="295">
        <v>0</v>
      </c>
      <c r="H565" s="295">
        <v>0</v>
      </c>
      <c r="I565" s="296">
        <f t="shared" si="66"/>
        <v>130000</v>
      </c>
      <c r="J565" s="278"/>
      <c r="L565" s="279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s="146" customFormat="1">
      <c r="A566" s="153" t="s">
        <v>477</v>
      </c>
      <c r="B566" s="280" t="s">
        <v>480</v>
      </c>
      <c r="C566" s="277">
        <v>4</v>
      </c>
      <c r="D566" s="277" t="s">
        <v>71</v>
      </c>
      <c r="E566" s="295">
        <v>3000</v>
      </c>
      <c r="F566" s="295">
        <f>E566*C566</f>
        <v>12000</v>
      </c>
      <c r="G566" s="295">
        <v>0</v>
      </c>
      <c r="H566" s="295">
        <v>0</v>
      </c>
      <c r="I566" s="296">
        <f t="shared" si="66"/>
        <v>12000</v>
      </c>
      <c r="J566" s="278"/>
      <c r="L566" s="279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s="146" customFormat="1">
      <c r="A567" s="153" t="s">
        <v>479</v>
      </c>
      <c r="B567" s="280" t="s">
        <v>482</v>
      </c>
      <c r="C567" s="277">
        <v>4</v>
      </c>
      <c r="D567" s="277" t="s">
        <v>71</v>
      </c>
      <c r="E567" s="295">
        <v>15700</v>
      </c>
      <c r="F567" s="295">
        <f t="shared" si="64"/>
        <v>62800</v>
      </c>
      <c r="G567" s="295">
        <v>0</v>
      </c>
      <c r="H567" s="295">
        <v>0</v>
      </c>
      <c r="I567" s="296">
        <f t="shared" si="66"/>
        <v>62800</v>
      </c>
      <c r="J567" s="278"/>
      <c r="L567" s="279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s="146" customFormat="1">
      <c r="A568" s="153" t="s">
        <v>481</v>
      </c>
      <c r="B568" s="280" t="s">
        <v>484</v>
      </c>
      <c r="C568" s="277">
        <v>2</v>
      </c>
      <c r="D568" s="277" t="s">
        <v>71</v>
      </c>
      <c r="E568" s="295">
        <v>16000</v>
      </c>
      <c r="F568" s="295">
        <f t="shared" si="64"/>
        <v>32000</v>
      </c>
      <c r="G568" s="295">
        <v>0</v>
      </c>
      <c r="H568" s="295">
        <v>0</v>
      </c>
      <c r="I568" s="296">
        <f t="shared" si="66"/>
        <v>32000</v>
      </c>
      <c r="J568" s="278"/>
      <c r="L568" s="279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s="146" customFormat="1">
      <c r="A569" s="153" t="s">
        <v>483</v>
      </c>
      <c r="B569" s="280" t="s">
        <v>486</v>
      </c>
      <c r="C569" s="277">
        <v>2</v>
      </c>
      <c r="D569" s="277" t="s">
        <v>71</v>
      </c>
      <c r="E569" s="295">
        <v>15600</v>
      </c>
      <c r="F569" s="295">
        <f t="shared" si="64"/>
        <v>31200</v>
      </c>
      <c r="G569" s="295">
        <v>0</v>
      </c>
      <c r="H569" s="295">
        <v>0</v>
      </c>
      <c r="I569" s="296">
        <f t="shared" si="66"/>
        <v>31200</v>
      </c>
      <c r="J569" s="278"/>
      <c r="L569" s="279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s="146" customFormat="1">
      <c r="A570" s="153" t="s">
        <v>485</v>
      </c>
      <c r="B570" s="280" t="s">
        <v>488</v>
      </c>
      <c r="C570" s="277">
        <v>8</v>
      </c>
      <c r="D570" s="277" t="s">
        <v>71</v>
      </c>
      <c r="E570" s="295">
        <v>5800</v>
      </c>
      <c r="F570" s="295">
        <f>E570*C570</f>
        <v>46400</v>
      </c>
      <c r="G570" s="295">
        <v>0</v>
      </c>
      <c r="H570" s="295">
        <v>0</v>
      </c>
      <c r="I570" s="296">
        <f t="shared" si="66"/>
        <v>46400</v>
      </c>
      <c r="J570" s="278"/>
      <c r="L570" s="279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s="146" customFormat="1">
      <c r="A571" s="153" t="s">
        <v>487</v>
      </c>
      <c r="B571" s="280" t="s">
        <v>490</v>
      </c>
      <c r="C571" s="277">
        <v>4</v>
      </c>
      <c r="D571" s="277" t="s">
        <v>71</v>
      </c>
      <c r="E571" s="295">
        <v>6200</v>
      </c>
      <c r="F571" s="295">
        <f>E571*C571</f>
        <v>24800</v>
      </c>
      <c r="G571" s="295">
        <v>0</v>
      </c>
      <c r="H571" s="295">
        <v>0</v>
      </c>
      <c r="I571" s="296">
        <f t="shared" si="66"/>
        <v>24800</v>
      </c>
      <c r="J571" s="278"/>
      <c r="L571" s="279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s="146" customFormat="1">
      <c r="A572" s="153" t="s">
        <v>489</v>
      </c>
      <c r="B572" s="280" t="s">
        <v>492</v>
      </c>
      <c r="C572" s="277">
        <v>4</v>
      </c>
      <c r="D572" s="277" t="s">
        <v>71</v>
      </c>
      <c r="E572" s="295">
        <v>6100</v>
      </c>
      <c r="F572" s="295">
        <f>E572*C572</f>
        <v>24400</v>
      </c>
      <c r="G572" s="295">
        <v>0</v>
      </c>
      <c r="H572" s="295">
        <v>0</v>
      </c>
      <c r="I572" s="296">
        <f t="shared" si="66"/>
        <v>24400</v>
      </c>
      <c r="J572" s="278"/>
      <c r="L572" s="279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s="146" customFormat="1">
      <c r="A573" s="153" t="s">
        <v>491</v>
      </c>
      <c r="B573" s="280" t="s">
        <v>494</v>
      </c>
      <c r="C573" s="277">
        <v>8</v>
      </c>
      <c r="D573" s="277" t="s">
        <v>71</v>
      </c>
      <c r="E573" s="295">
        <v>6200</v>
      </c>
      <c r="F573" s="295">
        <f t="shared" si="64"/>
        <v>49600</v>
      </c>
      <c r="G573" s="295">
        <v>0</v>
      </c>
      <c r="H573" s="295">
        <v>0</v>
      </c>
      <c r="I573" s="296">
        <f t="shared" si="66"/>
        <v>49600</v>
      </c>
      <c r="J573" s="278"/>
      <c r="L573" s="279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s="146" customFormat="1">
      <c r="A574" s="153" t="s">
        <v>493</v>
      </c>
      <c r="B574" s="280" t="s">
        <v>496</v>
      </c>
      <c r="C574" s="277">
        <v>21</v>
      </c>
      <c r="D574" s="277" t="s">
        <v>71</v>
      </c>
      <c r="E574" s="295">
        <v>12000</v>
      </c>
      <c r="F574" s="295">
        <f t="shared" si="64"/>
        <v>252000</v>
      </c>
      <c r="G574" s="295">
        <v>0</v>
      </c>
      <c r="H574" s="295">
        <v>0</v>
      </c>
      <c r="I574" s="296">
        <f t="shared" si="66"/>
        <v>252000</v>
      </c>
      <c r="J574" s="278"/>
      <c r="L574" s="28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s="146" customFormat="1">
      <c r="A575" s="153" t="s">
        <v>495</v>
      </c>
      <c r="B575" s="280" t="s">
        <v>498</v>
      </c>
      <c r="C575" s="277">
        <v>12</v>
      </c>
      <c r="D575" s="277" t="s">
        <v>71</v>
      </c>
      <c r="E575" s="295">
        <v>6900</v>
      </c>
      <c r="F575" s="295">
        <f t="shared" si="64"/>
        <v>82800</v>
      </c>
      <c r="G575" s="295">
        <v>0</v>
      </c>
      <c r="H575" s="295">
        <v>0</v>
      </c>
      <c r="I575" s="296">
        <f t="shared" si="66"/>
        <v>82800</v>
      </c>
      <c r="J575" s="278"/>
      <c r="L575" s="28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s="146" customFormat="1">
      <c r="A576" s="153" t="s">
        <v>497</v>
      </c>
      <c r="B576" s="280" t="s">
        <v>500</v>
      </c>
      <c r="C576" s="277">
        <v>12</v>
      </c>
      <c r="D576" s="277" t="s">
        <v>71</v>
      </c>
      <c r="E576" s="295">
        <v>500</v>
      </c>
      <c r="F576" s="295">
        <f t="shared" si="64"/>
        <v>6000</v>
      </c>
      <c r="G576" s="295">
        <v>0</v>
      </c>
      <c r="H576" s="295">
        <v>0</v>
      </c>
      <c r="I576" s="296">
        <f t="shared" si="66"/>
        <v>6000</v>
      </c>
      <c r="J576" s="278"/>
      <c r="L576" s="28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s="146" customFormat="1">
      <c r="A577" s="153" t="s">
        <v>499</v>
      </c>
      <c r="B577" s="280" t="s">
        <v>502</v>
      </c>
      <c r="C577" s="277">
        <v>6</v>
      </c>
      <c r="D577" s="277" t="s">
        <v>71</v>
      </c>
      <c r="E577" s="295">
        <v>900</v>
      </c>
      <c r="F577" s="295">
        <f t="shared" si="64"/>
        <v>5400</v>
      </c>
      <c r="G577" s="295">
        <v>0</v>
      </c>
      <c r="H577" s="295">
        <v>0</v>
      </c>
      <c r="I577" s="296">
        <f t="shared" si="66"/>
        <v>5400</v>
      </c>
      <c r="J577" s="278"/>
      <c r="L577" s="28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s="146" customFormat="1">
      <c r="A578" s="153" t="s">
        <v>501</v>
      </c>
      <c r="B578" s="280" t="s">
        <v>504</v>
      </c>
      <c r="C578" s="277">
        <v>24</v>
      </c>
      <c r="D578" s="277" t="s">
        <v>71</v>
      </c>
      <c r="E578" s="295">
        <v>4600</v>
      </c>
      <c r="F578" s="295">
        <f t="shared" si="64"/>
        <v>110400</v>
      </c>
      <c r="G578" s="295">
        <v>0</v>
      </c>
      <c r="H578" s="295">
        <v>0</v>
      </c>
      <c r="I578" s="296">
        <f t="shared" si="66"/>
        <v>110400</v>
      </c>
      <c r="J578" s="278"/>
      <c r="L578" s="28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s="146" customFormat="1">
      <c r="A579" s="153" t="s">
        <v>503</v>
      </c>
      <c r="B579" s="280" t="s">
        <v>505</v>
      </c>
      <c r="C579" s="277">
        <v>1</v>
      </c>
      <c r="D579" s="277" t="s">
        <v>71</v>
      </c>
      <c r="E579" s="295">
        <v>20500</v>
      </c>
      <c r="F579" s="295">
        <f t="shared" si="64"/>
        <v>20500</v>
      </c>
      <c r="G579" s="295">
        <v>0</v>
      </c>
      <c r="H579" s="295">
        <v>0</v>
      </c>
      <c r="I579" s="296">
        <f t="shared" si="66"/>
        <v>20500</v>
      </c>
      <c r="J579" s="278"/>
      <c r="L579" s="28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>
      <c r="A580" s="154">
        <v>9.1999999999999993</v>
      </c>
      <c r="B580" s="276" t="s">
        <v>267</v>
      </c>
      <c r="C580" s="101"/>
      <c r="D580" s="282"/>
      <c r="E580" s="283"/>
      <c r="F580" s="104"/>
      <c r="G580" s="111"/>
      <c r="H580" s="106"/>
      <c r="I580" s="106"/>
      <c r="J580" s="115"/>
      <c r="L580" s="284"/>
    </row>
    <row r="581" spans="1:23">
      <c r="A581" s="91"/>
      <c r="B581" s="172" t="s">
        <v>266</v>
      </c>
      <c r="C581" s="101">
        <v>1</v>
      </c>
      <c r="D581" s="134" t="s">
        <v>71</v>
      </c>
      <c r="E581" s="177">
        <v>1500000</v>
      </c>
      <c r="F581" s="177">
        <f>E581*C581</f>
        <v>1500000</v>
      </c>
      <c r="G581" s="111">
        <v>0</v>
      </c>
      <c r="H581" s="106">
        <v>0</v>
      </c>
      <c r="I581" s="177">
        <f>F581</f>
        <v>1500000</v>
      </c>
      <c r="J581" s="171"/>
      <c r="L581" s="285"/>
    </row>
    <row r="582" spans="1:23">
      <c r="A582" s="99"/>
      <c r="B582" s="113"/>
      <c r="C582" s="101"/>
      <c r="D582" s="282"/>
      <c r="E582" s="283"/>
      <c r="F582" s="104"/>
      <c r="G582" s="111"/>
      <c r="H582" s="106"/>
      <c r="I582" s="106"/>
      <c r="J582" s="286"/>
    </row>
    <row r="583" spans="1:23">
      <c r="A583" s="56"/>
      <c r="B583" s="78" t="s">
        <v>76</v>
      </c>
      <c r="C583" s="79"/>
      <c r="D583" s="56"/>
      <c r="E583" s="81"/>
      <c r="F583" s="82">
        <f>SUM(F533:F582)</f>
        <v>6431470</v>
      </c>
      <c r="G583" s="82">
        <v>0</v>
      </c>
      <c r="H583" s="82">
        <f>SUM(H574:H582)</f>
        <v>0</v>
      </c>
      <c r="I583" s="82">
        <f>SUM(I533:I582)</f>
        <v>6431470</v>
      </c>
      <c r="J583" s="287"/>
    </row>
  </sheetData>
  <mergeCells count="15">
    <mergeCell ref="C6:C7"/>
    <mergeCell ref="A5:G5"/>
    <mergeCell ref="H5:J5"/>
    <mergeCell ref="A1:I1"/>
    <mergeCell ref="A3:D3"/>
    <mergeCell ref="A4:E4"/>
    <mergeCell ref="I4:J4"/>
    <mergeCell ref="I6:I7"/>
    <mergeCell ref="J6:J7"/>
    <mergeCell ref="A6:A7"/>
    <mergeCell ref="B6:B7"/>
    <mergeCell ref="D6:D7"/>
    <mergeCell ref="E6:F6"/>
    <mergeCell ref="G6:H6"/>
    <mergeCell ref="A2:I2"/>
  </mergeCells>
  <phoneticPr fontId="11" type="noConversion"/>
  <printOptions horizontalCentered="1"/>
  <pageMargins left="0.31496062992125984" right="0.31496062992125984" top="0.35433070866141736" bottom="0.35433070866141736" header="0.31496062992125984" footer="0.31496062992125984"/>
  <pageSetup paperSize="9" scale="67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ปร.6</vt:lpstr>
      <vt:lpstr>ปร.5(ก)</vt:lpstr>
      <vt:lpstr>ปร.5(ข)</vt:lpstr>
      <vt:lpstr>ปร4</vt:lpstr>
      <vt:lpstr>'ปร.5(ก)'!Print_Area</vt:lpstr>
      <vt:lpstr>'ปร.5(ข)'!Print_Area</vt:lpstr>
      <vt:lpstr>ปร.6!Print_Area</vt:lpstr>
      <vt:lpstr>ปร4!Print_Area</vt:lpstr>
      <vt:lpstr>ปร4!Print_Titles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2019-03-22T01:48:33Z</dcterms:modified>
</cp:coreProperties>
</file>