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Work@IIS\งานพัสดุ\งบลงทุน_งบรายจ่าย 2565\เอกสารส่งตรวจเตรียมจัดซื้อ\ค.คณะนวัตกรรมการเกษตรและเทคโนโลยี\สิ่งก่อสร้าง-เกษตร\อาคารนวัตกรรมการเกษตร\ราคากลาง_อาคารผลิตสัตว์_final\"/>
    </mc:Choice>
  </mc:AlternateContent>
  <bookViews>
    <workbookView xWindow="-105" yWindow="-105" windowWidth="19425" windowHeight="10425" activeTab="4"/>
  </bookViews>
  <sheets>
    <sheet name="ปร.4" sheetId="2" r:id="rId1"/>
    <sheet name="ปร.4 ครุภัณฑ์cio" sheetId="16" r:id="rId2"/>
    <sheet name="ปร.5 (2)" sheetId="14" r:id="rId3"/>
    <sheet name="ปร.5 ครุภัณฑ์" sheetId="6" r:id="rId4"/>
    <sheet name="ปร.6 (2)" sheetId="15" r:id="rId5"/>
  </sheets>
  <definedNames>
    <definedName name="_xlnm.Print_Area" localSheetId="0">ปร.4!$A$1:$J$341</definedName>
    <definedName name="_xlnm.Print_Area" localSheetId="1">'ปร.4 ครุภัณฑ์cio'!$A$1:$J$136</definedName>
    <definedName name="_xlnm.Print_Titles" localSheetId="0">ปร.4!$1:$9</definedName>
    <definedName name="_xlnm.Print_Titles" localSheetId="1">'ปร.4 ครุภัณฑ์cio'!$1:$9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81" i="16" l="1"/>
  <c r="I81" i="16" s="1"/>
  <c r="C33" i="2" l="1"/>
  <c r="C32" i="2"/>
  <c r="C31" i="2"/>
  <c r="C34" i="2"/>
  <c r="C35" i="2"/>
  <c r="C36" i="2"/>
  <c r="C37" i="2"/>
  <c r="C71" i="2" l="1"/>
  <c r="C72" i="2"/>
  <c r="C73" i="2"/>
  <c r="C74" i="2"/>
  <c r="C152" i="2" l="1"/>
  <c r="C197" i="2"/>
  <c r="C196" i="2"/>
  <c r="C320" i="2" l="1"/>
  <c r="C319" i="2"/>
  <c r="C318" i="2"/>
  <c r="C317" i="2"/>
  <c r="C316" i="2"/>
  <c r="C314" i="2"/>
  <c r="C266" i="2"/>
  <c r="C261" i="2"/>
  <c r="C260" i="2"/>
  <c r="H322" i="2" l="1"/>
  <c r="F322" i="2" l="1"/>
  <c r="I322" i="2" s="1"/>
  <c r="F14" i="14" l="1"/>
  <c r="C137" i="2" l="1"/>
  <c r="F13" i="14" l="1"/>
  <c r="C136" i="2" l="1"/>
  <c r="F11" i="6"/>
  <c r="F16" i="6" s="1"/>
  <c r="F22" i="6" s="1"/>
  <c r="F12" i="15" l="1"/>
  <c r="F128" i="2" l="1"/>
  <c r="H128" i="2"/>
  <c r="I128" i="2" l="1"/>
  <c r="F341" i="2" l="1"/>
  <c r="H341" i="2" l="1"/>
  <c r="I341" i="2" s="1"/>
  <c r="F12" i="14" l="1"/>
  <c r="F11" i="14" l="1"/>
  <c r="F16" i="14" s="1"/>
  <c r="F22" i="14" s="1"/>
  <c r="D24" i="14" l="1"/>
  <c r="F11" i="15"/>
  <c r="F15" i="15" s="1"/>
  <c r="F16" i="15" s="1"/>
  <c r="C17" i="15" s="1"/>
</calcChain>
</file>

<file path=xl/comments1.xml><?xml version="1.0" encoding="utf-8"?>
<comments xmlns="http://schemas.openxmlformats.org/spreadsheetml/2006/main">
  <authors>
    <author>Admin</author>
  </authors>
  <commentList>
    <comment ref="G15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1830/21=87.14
คิอที่ความยาว 10.00 ม.
= 871 บาท
</t>
        </r>
      </text>
    </comment>
    <comment ref="B38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34.3kg/m
</t>
        </r>
      </text>
    </comment>
    <comment ref="E53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แผ่นฝ้า     35บ.
โครงเคร่า  65บ.
Clip lock   2.25 บ.
ลวดแขวน  17บ</t>
        </r>
      </text>
    </comment>
    <comment ref="E56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206.25บ.+</t>
        </r>
      </text>
    </comment>
    <comment ref="B65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3.2mm = 11.12kg/m
</t>
        </r>
      </text>
    </comment>
    <comment ref="B66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2.3mm= 4.73kg/m
</t>
        </r>
      </text>
    </comment>
    <comment ref="B67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1.9mm=1.17kg/m
</t>
        </r>
      </text>
    </comment>
    <comment ref="B68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ไม้ระแนง 40บ/ท่อน
ยาว 3.00 ม.
</t>
        </r>
      </text>
    </comment>
    <comment ref="E68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2354/3 = 784</t>
        </r>
      </text>
    </comment>
    <comment ref="G68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30% ของวัสดุ
</t>
        </r>
      </text>
    </comment>
  </commentList>
</comments>
</file>

<file path=xl/sharedStrings.xml><?xml version="1.0" encoding="utf-8"?>
<sst xmlns="http://schemas.openxmlformats.org/spreadsheetml/2006/main" count="855" uniqueCount="473">
  <si>
    <t>ลบ.ม.</t>
  </si>
  <si>
    <t>งานทรายหยาบรองฐานราก</t>
  </si>
  <si>
    <t>งานคอนกรีตหยาบรองฐานราก</t>
  </si>
  <si>
    <t>งานเสาเข็มตอก</t>
  </si>
  <si>
    <t xml:space="preserve">   งานเสาเข็มตอกขนาด 0.35 x 0.35 ม. (นน.ปลอดภัย 40 ตัน/ต้น)</t>
  </si>
  <si>
    <t>ต้น</t>
  </si>
  <si>
    <t>งานทดสอบเสาเข็ม</t>
  </si>
  <si>
    <t>ไม้แบบโครงสร้างเสา, คาน และฐานราก</t>
  </si>
  <si>
    <t>ตร.ม.</t>
  </si>
  <si>
    <t>งานเหล็กเสริมคอนกรีต</t>
  </si>
  <si>
    <t xml:space="preserve">   เหล็กเส้นกลมผิวเรียบ RB9 SR 24</t>
  </si>
  <si>
    <t>กก.</t>
  </si>
  <si>
    <t xml:space="preserve">   เหล็กเส้นกลมผิวข้ออ้อย DB12 SD 40</t>
  </si>
  <si>
    <t xml:space="preserve">   เหล็กเส้นกลมผิวข้ออ้อย DB16 SD 40</t>
  </si>
  <si>
    <t xml:space="preserve">   เหล็กเส้นกลมผิวข้ออ้อย DB20 SD 40</t>
  </si>
  <si>
    <t xml:space="preserve">   ลวดผูกเหล็ก</t>
  </si>
  <si>
    <t>Steel plate</t>
  </si>
  <si>
    <t>งานหลังคา</t>
  </si>
  <si>
    <t>FLASHING ครอบบนหลังคา METAL SHEET</t>
  </si>
  <si>
    <t>ม.</t>
  </si>
  <si>
    <t>รวมงานหลังคา</t>
  </si>
  <si>
    <t>งานฝ้าเพดาน</t>
  </si>
  <si>
    <t xml:space="preserve"> ฝ้าเพดานยิปซั่มบอร์ด หนา 9มม.</t>
  </si>
  <si>
    <t>ฝ้าเพดานยิปซั่มบอร์ด หนา 9มม.ทาสี โครงเคร่า T-Bar 0.60x0.60 mm.</t>
  </si>
  <si>
    <t>ฝ้าเพดานยิปซั่มบอร์ดชนิดกันชื้น หนา 9มม.ทาสีชนิดฉาบเรียบ</t>
  </si>
  <si>
    <t>ฝ้าเพดานผิวโครงสร้าง คสล. แต่งผิวเรียบ</t>
  </si>
  <si>
    <t>ฝ้าเพดานยิปซั่มบอร์ด ปพ.(แผ่นยิปซั่มประหยัดพลังงานบุฉนวน P.U.Foam)</t>
  </si>
  <si>
    <t>รวมงานฝ้าเพดาน</t>
  </si>
  <si>
    <t>งานผนังและตกแต่งผิวผนัง</t>
  </si>
  <si>
    <t xml:space="preserve">งานผิวฉาบปูนเรียบ </t>
  </si>
  <si>
    <t>งานผิวผนังกรุกระเบื้องเซรามิค ขนาด 12"x12"</t>
  </si>
  <si>
    <t>ชุด</t>
  </si>
  <si>
    <t>ผนังกรุกระเบื้องดินเผา ขนาด 2"x6"</t>
  </si>
  <si>
    <t>รวมงานผนังและตกแต่งผิวผนัง</t>
  </si>
  <si>
    <t>งานทำพื้น</t>
  </si>
  <si>
    <t>บัวเชิงผนัง ขัดมันผสมสีกว้าง 4"</t>
  </si>
  <si>
    <t>บัวเชิงผนัง PVC กว้าง 4"</t>
  </si>
  <si>
    <t>บัวเชิงผนัง ขัดมันผสมน้ำยากันซึมกว้าง 4"</t>
  </si>
  <si>
    <t>รวมงานทำพื้น</t>
  </si>
  <si>
    <t>งานประตูหน้าต่าง</t>
  </si>
  <si>
    <t>งานประตู</t>
  </si>
  <si>
    <t>งานหน้าต่าง</t>
  </si>
  <si>
    <t xml:space="preserve"> - W1-หน้าต่างบานเลื่อน</t>
  </si>
  <si>
    <t xml:space="preserve"> - W2-หน้าต่างบานเลื่อน</t>
  </si>
  <si>
    <t>รวมงานประตูหน้าต่าง</t>
  </si>
  <si>
    <t>งานสุขภัณฑ์ห้องน้ำ และอุปกรณ์</t>
  </si>
  <si>
    <t>อ่างล้างหน้าแบบฝังเคาน์เตอร์</t>
  </si>
  <si>
    <t>โถปัสสาวะชายพร้อม Flush valve ครบชุด</t>
  </si>
  <si>
    <t xml:space="preserve">เคาน์เตอร์ ค.ส.ล.Top +หน้าเคาน์เตอร์กรุแกรนิตดำAfricanตัดเต็มแผ่น </t>
  </si>
  <si>
    <t xml:space="preserve"> - งานหล่อเคาน์เตอร์อ่างล้างมือ ค.ส.ล. กว้าง 0.60 ม.</t>
  </si>
  <si>
    <t xml:space="preserve"> - หน้าเคาน์เตอร์กรุแกรนิตดำAfricanตัดเต็มแผ่น </t>
  </si>
  <si>
    <t xml:space="preserve"> - เจียรขอบโค้งหินแกรนิต</t>
  </si>
  <si>
    <t>บัวเคาน์เตอร์กรุแกรนิตดำ African โถส้วม กว้าง 20 cm.</t>
  </si>
  <si>
    <t xml:space="preserve"> - งานผนังก่ออิฐมอญครึ่งแผ่น สูง 0.80 ม.</t>
  </si>
  <si>
    <t xml:space="preserve"> - หน้าเคาน์เตอร์กรุแกรนิตดำ African กว้าง 20 cm.</t>
  </si>
  <si>
    <t>บัวเคาน์เตอร์กรุแกรนิตดำ African โถปัสสาวะ กว้าง 20 cm.</t>
  </si>
  <si>
    <t xml:space="preserve"> - งานผนังก่ออิฐมอญครึ่งแผ่น สูง 1.20 ม.</t>
  </si>
  <si>
    <t xml:space="preserve">กระจกเงาบนเคาน์เตอร์ ขนาดตามแบบ ลบมุม </t>
  </si>
  <si>
    <t>รวมงานสุขภัณฑ์ห้องน้ำ และอุปกรณ์</t>
  </si>
  <si>
    <t>งานบันไดและทางลาด</t>
  </si>
  <si>
    <t>จมูกบันไดอลูมิเนียมพร้อมแถบกันลื่น</t>
  </si>
  <si>
    <t>รวมงานบันไดและทางลาด</t>
  </si>
  <si>
    <t>งานทาสี</t>
  </si>
  <si>
    <t xml:space="preserve">งานทาสีน้ำ Acrylic, Sheen Finished </t>
  </si>
  <si>
    <t>งานทาสีน้ำ Acrylic, Matt Finished (สีฝ้าเพดาน)</t>
  </si>
  <si>
    <t>งานทาสีกันสนิม</t>
  </si>
  <si>
    <t xml:space="preserve">งานทาสีน้ำมัน </t>
  </si>
  <si>
    <t>รวมงานทาสี</t>
  </si>
  <si>
    <t>ตู้</t>
  </si>
  <si>
    <t>เหมา</t>
  </si>
  <si>
    <t>งานประปาและสุขาภิบาล</t>
  </si>
  <si>
    <t>ระบบท่อน้ำประปา</t>
  </si>
  <si>
    <t>CW Pipe ; PVC Pipe Class 13.5</t>
  </si>
  <si>
    <t>ø 2"</t>
  </si>
  <si>
    <t>เมตร</t>
  </si>
  <si>
    <t>ø 1 1/2"</t>
  </si>
  <si>
    <t>ø 1 1/4"</t>
  </si>
  <si>
    <t>ø 1"</t>
  </si>
  <si>
    <t>ø 3/4"</t>
  </si>
  <si>
    <t>ø 1/2"</t>
  </si>
  <si>
    <t>- Fitting  and  Accessories</t>
  </si>
  <si>
    <t>- Hanger  and  Support</t>
  </si>
  <si>
    <t>CW Pipe ; GS Pipe TIS-277 Class 2</t>
  </si>
  <si>
    <t>Valve and Accessories</t>
  </si>
  <si>
    <t>Check Valve</t>
  </si>
  <si>
    <t>Float Control Valve</t>
  </si>
  <si>
    <t>Foot Valve</t>
  </si>
  <si>
    <t>Strainer</t>
  </si>
  <si>
    <t>Automatic Air Vent Valve</t>
  </si>
  <si>
    <t>Ball  Valve</t>
  </si>
  <si>
    <t>Water Hammer Arrester</t>
  </si>
  <si>
    <t>Water Meter</t>
  </si>
  <si>
    <t>Faucet</t>
  </si>
  <si>
    <t>Flexible Connector</t>
  </si>
  <si>
    <t>ระบบท่อระบายน้ำเสีย</t>
  </si>
  <si>
    <t>S, W, V Pipe ; PVC Pipe Class 8.5</t>
  </si>
  <si>
    <t>ø 6"</t>
  </si>
  <si>
    <t>ø 4"</t>
  </si>
  <si>
    <t>ø 2 1/2"</t>
  </si>
  <si>
    <t>ท่อระบายน้ำฝน</t>
  </si>
  <si>
    <t>RL ; PVC Pipe Class 8.5</t>
  </si>
  <si>
    <t>อุปกรณ์ระบายน้ำ</t>
  </si>
  <si>
    <t>Floor Cleanout</t>
  </si>
  <si>
    <t>Floor  Drain</t>
  </si>
  <si>
    <t>Roof  Drain</t>
  </si>
  <si>
    <t>Flexible Connector (Flexible Drain)</t>
  </si>
  <si>
    <t>Package Booster Pump</t>
  </si>
  <si>
    <t>Capacity 3 l/s, 30 m. TDH.</t>
  </si>
  <si>
    <t>เครื่องวัดอัตราการไหลปริมาณน้ำเสีย</t>
  </si>
  <si>
    <t>ระบบบำบัดน้ำเสีย</t>
  </si>
  <si>
    <t>รวมงานประปาและสุขาภิบาล</t>
  </si>
  <si>
    <t>ลำดับที่</t>
  </si>
  <si>
    <t>รายการ</t>
  </si>
  <si>
    <t>จำนวน</t>
  </si>
  <si>
    <t>หน่วย</t>
  </si>
  <si>
    <t>ค่าวัสดุ</t>
  </si>
  <si>
    <t>ค่าแรงงาน</t>
  </si>
  <si>
    <t>รวม</t>
  </si>
  <si>
    <t>หมายเหตุ</t>
  </si>
  <si>
    <t>ราคาต่อหน่วย</t>
  </si>
  <si>
    <t>จำนวนเงิน</t>
  </si>
  <si>
    <t>ค่าวัสดุและแรงงาน</t>
  </si>
  <si>
    <t>หน่วย  :  บาท</t>
  </si>
  <si>
    <t xml:space="preserve"> - D7-ประตูบานเปิดเดี่ยว วงกบ บานประตู PVC.</t>
  </si>
  <si>
    <t>รวมงานสถาปัตย์</t>
  </si>
  <si>
    <t>งานระบบเครื่องกล</t>
  </si>
  <si>
    <t>งานสถาปัตย์</t>
  </si>
  <si>
    <t>งานโครงสร้าง</t>
  </si>
  <si>
    <t>แบบสรุปค่าก่อสร้าง</t>
  </si>
  <si>
    <t>รวมค่างานต้นทุน</t>
  </si>
  <si>
    <t>Factor F</t>
  </si>
  <si>
    <t>รวมค่าก่อสร้าง</t>
  </si>
  <si>
    <t xml:space="preserve">     หมายเหตุ</t>
  </si>
  <si>
    <t>รวมราคางานก่อสร้าง</t>
  </si>
  <si>
    <t>เงินค้ำประกันผลงาน  0%</t>
  </si>
  <si>
    <t>ภาษีมูลค่าเพิ่ม   7%</t>
  </si>
  <si>
    <t>แบบสรุปราคากลางงานก่อสร้าง</t>
  </si>
  <si>
    <t xml:space="preserve">แบบเลขที่  : </t>
  </si>
  <si>
    <t>งาน สรุปค่าก่อสร้าง</t>
  </si>
  <si>
    <t>สรุป</t>
  </si>
  <si>
    <t>รวมค่าก่อสร้างทั้งโครงการ</t>
  </si>
  <si>
    <t>ราคากลาง</t>
  </si>
  <si>
    <t>รวมราคาค่าก่อสร้าง</t>
  </si>
  <si>
    <r>
      <rPr>
        <b/>
        <sz val="14"/>
        <color indexed="8"/>
        <rFont val="TH SarabunPSK"/>
        <family val="2"/>
      </rPr>
      <t>กลุ่มงาน</t>
    </r>
    <r>
      <rPr>
        <sz val="14"/>
        <color indexed="8"/>
        <rFont val="TH SarabunPSK"/>
        <family val="2"/>
      </rPr>
      <t xml:space="preserve">          :  สรุปค่างานครุภัณฑ์</t>
    </r>
  </si>
  <si>
    <t>รวมค่างานครุภัณฑ์</t>
  </si>
  <si>
    <t>งาน สรุปค่างานครุภัณฑ์</t>
  </si>
  <si>
    <t>C Chanal</t>
  </si>
  <si>
    <t>ฝ้าเพดานระบายอากาศ โครงเคร่าเหล็กชุบสังกะสี</t>
  </si>
  <si>
    <t>งานผนังก่ออิฐมวลเบา ขนาด 20x60x10 cm</t>
  </si>
  <si>
    <t>งานผนังยิปซั่มบอร์ด หนา 12 มม. โครงเคร่าเหล็กชุบสังกะสี</t>
  </si>
  <si>
    <t xml:space="preserve">ผนังบล็อกช่องลม </t>
  </si>
  <si>
    <t>ผนังชักร่อง ตัว U</t>
  </si>
  <si>
    <t>ผนังระแนงไม้เทียม</t>
  </si>
  <si>
    <t>กระเบื้องหินขัด40x40 สลับขัดมันผสมสี</t>
  </si>
  <si>
    <t>กระเบื้องหินเซรามิก 12."x12" ผิวด้าน</t>
  </si>
  <si>
    <t>กระเบื้องแกรนิตโต้ 60x60 ผิวด้าน</t>
  </si>
  <si>
    <t>ขัดมันเรียบ</t>
  </si>
  <si>
    <t xml:space="preserve">ขัดมัน ผสมน้ำยากันซึม </t>
  </si>
  <si>
    <t>ทรายล้าง</t>
  </si>
  <si>
    <t xml:space="preserve"> - D1-ประตูบานเปิดคู่ วงกบ บานประตูอลูมิเนียม</t>
  </si>
  <si>
    <t xml:space="preserve"> - D3-ประตูบานเปิดเดี่ยว วงกบ บานประตูอลูมิเนียม</t>
  </si>
  <si>
    <t xml:space="preserve"> - D8-ประตูบานบานเลื่อน วงกบ บานประตูอลูมิเนียม</t>
  </si>
  <si>
    <t xml:space="preserve"> - D5-ประตูบานเปิดเดี่ยว วงกบ บานประตู PVC.</t>
  </si>
  <si>
    <t xml:space="preserve"> - W5-ช่องแสง</t>
  </si>
  <si>
    <t xml:space="preserve"> - W3-หน้าต่างบานเลื่อน</t>
  </si>
  <si>
    <t xml:space="preserve"> - W4-หน้าต่างบานเลื่อน</t>
  </si>
  <si>
    <t xml:space="preserve"> - W6-ช่องแสง</t>
  </si>
  <si>
    <t xml:space="preserve"> - W10-หน้าต่างบานเกล็ด</t>
  </si>
  <si>
    <t xml:space="preserve"> - W7-หน้าต่างบานเปิด</t>
  </si>
  <si>
    <t xml:space="preserve"> - W8-หน้าต่างบานเปิด</t>
  </si>
  <si>
    <t xml:space="preserve"> - W9-หน้าต่างบานเปิด</t>
  </si>
  <si>
    <t xml:space="preserve"> - W11-หน้าต่างบานกระทุ้ง</t>
  </si>
  <si>
    <t xml:space="preserve"> - W12-หน้าต่างบานกระทุ้ง</t>
  </si>
  <si>
    <t xml:space="preserve"> - W13-หน้าต่างบานกระทุ้ง</t>
  </si>
  <si>
    <t>พื้นบันได หินขัด</t>
  </si>
  <si>
    <t>พื้นทางลาด ทรายล้าง</t>
  </si>
  <si>
    <t>ราวบันได / ราวกันตก เหล็กทาสีน้ำมัน</t>
  </si>
  <si>
    <t>เหล็กรูปพรรณ</t>
  </si>
  <si>
    <t>Ø 8" หนา 6.4 mm.</t>
  </si>
  <si>
    <t>รวมงานโครงสร้าง</t>
  </si>
  <si>
    <t xml:space="preserve">      ไม้เทียม 25x25mm   </t>
  </si>
  <si>
    <t xml:space="preserve"> - โถนั่งราบ มีถังพักน้ำ เคลือบขาว</t>
  </si>
  <si>
    <t xml:space="preserve"> - สายฉีดชำระพร้อมหัวฝักบัวชำระ</t>
  </si>
  <si>
    <t>ทีใส่กระดาษชำระ</t>
  </si>
  <si>
    <t xml:space="preserve">เครื่องใส่สบูเหลวล้างมือ </t>
  </si>
  <si>
    <t xml:space="preserve">ก๊อกน้ำติดผนัง </t>
  </si>
  <si>
    <t xml:space="preserve">FD ระบายน้ำแบบดักกลิ่น </t>
  </si>
  <si>
    <t>เสาเอ็นและทับหลัง ค.ส.ล. ขนาด 0.15 x 0.10 ม.</t>
  </si>
  <si>
    <t>ราวพยุงตัว ติดผนัง</t>
  </si>
  <si>
    <t>ราวพยุงตัว ตัวที</t>
  </si>
  <si>
    <t>หมวดงานโคมไฟแสงสว่างและเต้ารับ</t>
  </si>
  <si>
    <t xml:space="preserve">โคมไฟฟ้าหลอด LED </t>
  </si>
  <si>
    <t xml:space="preserve"> - โคมไฟฟ้าชนิด FL1 หลอด LED </t>
  </si>
  <si>
    <t xml:space="preserve"> - โคมไฟฟ้าชนิด FB1 หลอด LED ชนิด T8</t>
  </si>
  <si>
    <t xml:space="preserve"> - โคมไฟฟ้าชนิด FS1 หลอด LED ชนิด T8</t>
  </si>
  <si>
    <t xml:space="preserve"> - โคมไฟฟ้า Downlight  DL01  หลอด LED</t>
  </si>
  <si>
    <t xml:space="preserve"> - โคมไฟฟ้า Downlight  DL02  หลอด LED </t>
  </si>
  <si>
    <t xml:space="preserve"> - โคมไฟฟ้าฉุกเฉิน EX01 หลอด LED</t>
  </si>
  <si>
    <t xml:space="preserve"> - โคมไฟฟ้าประเภทโฮเบย์ ชนิด H01 หลอด LED ขนาด 100 วัตต์</t>
  </si>
  <si>
    <t xml:space="preserve"> - โคมไฟฟ้าชนิดกิ่งติดข้างผนัง  ชนิด K01 หลอด LED ขนาด 7 วัตต์</t>
  </si>
  <si>
    <t xml:space="preserve"> - โคมไฟฟ้าชนิดกิ่งติดข้างผนัง  ชนิด K02 หลอด LED ขนาด 13 วัตต์</t>
  </si>
  <si>
    <t>งานสวิทช์ไฟฟ้า</t>
  </si>
  <si>
    <t>สวิทช์ไฟฟ้าทางเดียว 15A 250V</t>
  </si>
  <si>
    <t>งานเต้ารับไฟฟ้า</t>
  </si>
  <si>
    <t>ตู้ MDB 2</t>
  </si>
  <si>
    <t>CB, IC &gt;= 50 KA</t>
  </si>
  <si>
    <t xml:space="preserve">   - 3P   30A</t>
  </si>
  <si>
    <t xml:space="preserve">   - 3P   60A</t>
  </si>
  <si>
    <t xml:space="preserve">   - 3P   80A</t>
  </si>
  <si>
    <t xml:space="preserve">   - 3P   400A</t>
  </si>
  <si>
    <t>อุปกรณ์เครื่องวัด (Metering)</t>
  </si>
  <si>
    <t xml:space="preserve">   - CT  400/5A</t>
  </si>
  <si>
    <t xml:space="preserve">   - Pilot Lamp</t>
  </si>
  <si>
    <t xml:space="preserve">   - Control Fuse</t>
  </si>
  <si>
    <t xml:space="preserve">   - HRC Fuse</t>
  </si>
  <si>
    <t xml:space="preserve">   - Digital Mater</t>
  </si>
  <si>
    <t>ตู้ไฟฟ้าและอุปกรณ์ประกอบรวมบัสบาร์ทองแดง</t>
  </si>
  <si>
    <t>อุปกรณ์ประกอบการติดตั้งอื่นๆ</t>
  </si>
  <si>
    <t>ตู้โหลดเซ็นเตอร์</t>
  </si>
  <si>
    <t>โหลดเซ็นเตอร์ 1เฟส2สาย 63A</t>
  </si>
  <si>
    <t>โหลดเซ็นเตอร์ 1เฟส2สาย 63A 12ช่อง</t>
  </si>
  <si>
    <t>โหลดเซ็นเตอร์ 3เฟส4สาย 100A</t>
  </si>
  <si>
    <t>โหลดเซ็นเตอร์ 3เฟส4สาย 100A 12ช่อง</t>
  </si>
  <si>
    <t>โหลดเซ็นเตอร์ 3เฟส4สาย 100A 24ช่อง</t>
  </si>
  <si>
    <t>โหลดเซ็นเตอร์ 3เฟส4สาย 100A 36ช่อง</t>
  </si>
  <si>
    <t>หมวดงานสายไฟฟ้า และท่อ-รางเดินสาย</t>
  </si>
  <si>
    <t xml:space="preserve">สายไฟฟ้าภายนอกเข้าอาคาร </t>
  </si>
  <si>
    <t xml:space="preserve">สายไฟฟ้าภายในอาคาร </t>
  </si>
  <si>
    <t>สายไฟฟ้า THW ขนาด 1.5 ตร.มม. IEC 01</t>
  </si>
  <si>
    <t>สายไฟฟ้า THW ขนาด 2.5 ตร.มม. IEC 01</t>
  </si>
  <si>
    <t>สายไฟฟ้า THW ขนาด 4 ตร.มม. IEC 01</t>
  </si>
  <si>
    <t>งานเดินสายกราวด์ตัวอาคาร</t>
  </si>
  <si>
    <t>สายไฟฟ้า THW ขนาด 95 ตร.มม. IEC 01</t>
  </si>
  <si>
    <t>ท่อ IMC</t>
  </si>
  <si>
    <t>ท่อ IMC ขนาด 15mm. (1/2 " )</t>
  </si>
  <si>
    <t>ราง Wireway รวมข้อต่อ และอุปกรณ์จับยึด</t>
  </si>
  <si>
    <t>Wireway 100 x 50 x 1.0 มม.</t>
  </si>
  <si>
    <t>Wireway 100 x 100 x 1.2 มม.</t>
  </si>
  <si>
    <t>Wireway 200 x 100 x 1.6 มม.</t>
  </si>
  <si>
    <t>หมวดงานพัดลมและพัดลมระบายอากาศ</t>
  </si>
  <si>
    <t>พัดลม</t>
  </si>
  <si>
    <t xml:space="preserve">พัดลมแบบโครจรติดผนัง ขนาด 16 นิ้ว </t>
  </si>
  <si>
    <t>เครื่อง</t>
  </si>
  <si>
    <t>พัดลมแบบโครจรติดเพดาน ขนาด 16 นิ้ว (ชนิดล็อกการหมุนได้)</t>
  </si>
  <si>
    <t>พัดลมระบายอากาศ</t>
  </si>
  <si>
    <t>พัดลมแบบติดกระจก ขนาด 8 นิ้ว</t>
  </si>
  <si>
    <t>พัดลมดูดอากาศ ห้องปฏิบัติการ</t>
  </si>
  <si>
    <t xml:space="preserve">พัดลมดูดอากาศห้องปฏิบัติการชิด Blower </t>
  </si>
  <si>
    <t>มอเตอร์ ขนาด 2HP 4P 3Phase 380V</t>
  </si>
  <si>
    <t>ปริมาณลมไม่น้อยกว่า 60 CMM/3,000CFM</t>
  </si>
  <si>
    <t>ท่อลมขนาดไม่น้อยกว่า 12 นิ้ว ติดตั้งพร้อมชุดครอบในห้องปฏิบัติการ</t>
  </si>
  <si>
    <t xml:space="preserve">รวมอุปกรณ์การติดตั้งครบชุด </t>
  </si>
  <si>
    <t>หมวดงานติดตั้งระบบสื่อสาร</t>
  </si>
  <si>
    <t>งานเดินสายระบบสื่อสารอินเตอร์เน็ต</t>
  </si>
  <si>
    <t>สายแลนชนิด CAT6</t>
  </si>
  <si>
    <t>CAT6 RJ45 Modular PLUG (ตัวผู้) พร้อมปลอก และตัวเลข</t>
  </si>
  <si>
    <t>CAT6 RJ45 Modular JACK (ตัวเมีย) พร้อมตัวเลข</t>
  </si>
  <si>
    <t>Patch Cord CAT6</t>
  </si>
  <si>
    <t>ตู้แร็ค 19" 6U พร้อมรางไฟฟ้าและพัดลมระบายอากาศ</t>
  </si>
  <si>
    <t>ท่อ EMT ขนาด 15mm. (1/2 " )</t>
  </si>
  <si>
    <t>งานระบบโทรศัพท์</t>
  </si>
  <si>
    <t>เต้ารับโทรศัพท์ พร้อมฝาครอบ</t>
  </si>
  <si>
    <t>สายโทรศัพท์ 4C - 0.65 mm TIEV</t>
  </si>
  <si>
    <t>Telephone Cabinet (TC 20)</t>
  </si>
  <si>
    <t>หมวดงานระบบแจ้งเหตุเพลิงไหม้</t>
  </si>
  <si>
    <t>FIRE ALARM CONTROL PANEL (4 ZONE)</t>
  </si>
  <si>
    <t>FIRE ALARM MANUAL STATION WITH KEY SWITCH</t>
  </si>
  <si>
    <t>ELECTRIC BELL</t>
  </si>
  <si>
    <t>SMOKE DETECTOR</t>
  </si>
  <si>
    <t>Fire Extinguisher 15lb</t>
  </si>
  <si>
    <t>ถัง</t>
  </si>
  <si>
    <t>งานเดินสายไฟฟ้า</t>
  </si>
  <si>
    <t>งานท่อน้ำยา ส่วนเกินจากมาตรฐาน</t>
  </si>
  <si>
    <t>ท่อทองแดง TYPE : L ขนาด  3/4"</t>
  </si>
  <si>
    <t>ท่อทองแดง TYPE : L ขนาด  1/2"</t>
  </si>
  <si>
    <t>ฉนวนหุ้มท่อทองแดงขนาด 3/4 " ความหนา 3/4"</t>
  </si>
  <si>
    <t xml:space="preserve">ท่อน้ำทิ้งชนิด PVC TYPE 8.5  ขนาด 1/2 " </t>
  </si>
  <si>
    <t>ฉนวนหุ้มท่อน้ำทิ้งขนาด 1/2 " ความหนา 3/8"</t>
  </si>
  <si>
    <t xml:space="preserve">อุปกรณ์ประกอบการติดตั้ง </t>
  </si>
  <si>
    <t>ระบบป้องกันฟ้าผ่าและระบบต่อลงดิน</t>
  </si>
  <si>
    <t>Ground Rod ∅5/8"x3000mm.</t>
  </si>
  <si>
    <t>สายไฟฟ้า THW ขนาด 70 ตร.มม. IEC 01</t>
  </si>
  <si>
    <t>Test Box</t>
  </si>
  <si>
    <t>Ground Bar</t>
  </si>
  <si>
    <t>ท่อร้อยสายไฟฟ้าชนิด PVC (PVC Conduit)  Ø 25  มม.</t>
  </si>
  <si>
    <t>เสาล่อฟ้า ขนาด5/8" ยาว 600 mm. พร้อมฐาน</t>
  </si>
  <si>
    <t>หมวดงานวิศวกรรมไฟฟ้า</t>
  </si>
  <si>
    <t>หมวดงานตู้ MDB และ ตู้ควบคุมทางไฟฟ้า</t>
  </si>
  <si>
    <t>งานติดตั้งเครื่องปรับอากาศ</t>
  </si>
  <si>
    <t>รวมงานระบบวิศวกรรมไฟฟ้า</t>
  </si>
  <si>
    <t>หมวดงานครุภัณฑ์</t>
  </si>
  <si>
    <t>รวมงานหมวดครุภัณฑ์</t>
  </si>
  <si>
    <t>VAT</t>
  </si>
  <si>
    <r>
      <t xml:space="preserve">      เหล็กกล่อง </t>
    </r>
    <r>
      <rPr>
        <sz val="10"/>
        <rFont val="Wingdings"/>
        <charset val="2"/>
      </rPr>
      <t xml:space="preserve">¨ </t>
    </r>
    <r>
      <rPr>
        <sz val="14"/>
        <rFont val="TH SarabunPSK"/>
        <family val="2"/>
      </rPr>
      <t>25x25mm.</t>
    </r>
  </si>
  <si>
    <r>
      <t xml:space="preserve">      เหล็กกล่อง </t>
    </r>
    <r>
      <rPr>
        <sz val="10"/>
        <rFont val="Wingdings"/>
        <charset val="2"/>
      </rPr>
      <t xml:space="preserve">¨ </t>
    </r>
    <r>
      <rPr>
        <sz val="14"/>
        <rFont val="TH SarabunPSK"/>
        <family val="2"/>
      </rPr>
      <t>150x100mm</t>
    </r>
  </si>
  <si>
    <r>
      <t xml:space="preserve">      เหล็กกล่อง </t>
    </r>
    <r>
      <rPr>
        <sz val="10"/>
        <rFont val="Wingdings"/>
        <charset val="2"/>
      </rPr>
      <t xml:space="preserve">¨ </t>
    </r>
    <r>
      <rPr>
        <sz val="14"/>
        <rFont val="TH SarabunPSK"/>
        <family val="2"/>
      </rPr>
      <t>100x50mm.</t>
    </r>
  </si>
  <si>
    <t>งานติดตั้งเครื่องปรับอากาศ (ส่วนที่เกินจากมาตรฐานการติดตั้ง)</t>
  </si>
  <si>
    <t>สายไฟฟ้า CV 0.6/1.2KV ขนาด 120 ตร.มม. ระยะทาง 60 ม.</t>
  </si>
  <si>
    <t>...........................................</t>
  </si>
  <si>
    <t>กรรมการกำหนดราคากลาง</t>
  </si>
  <si>
    <t>ครุภัณฑ์สำนักงาน</t>
  </si>
  <si>
    <t>ดอกเบี้ยเงินกู้   5% ต่อปี</t>
  </si>
  <si>
    <t>งานทดสอบเสาเข็มวิธี DYNAMIC TEST เสาเข็มตอกขนาด 0.35 x 0.35 ม. (นน.ปลอดภัย 40 ตัน/ต้น)</t>
  </si>
  <si>
    <t>งานทดสอบเสาเข็มวิธี SEISMIC INTEGRITY TEST เสาเข็มตอกขนาด 0.35 x 0.35 ม. (นน.ปลอดภัย 40 ตัน/ต้น)</t>
  </si>
  <si>
    <t>หลังคา METAL SHEET หนาไม่น้อยกว่า 0.4 mm.บุฉนวนกันความร้อน</t>
  </si>
  <si>
    <t xml:space="preserve"> - D2-ประตูบานเปิดคู่ วงกบหนา3.2มม. บานประตูเหล็ก หนามาน้อยกว่า2มม.พร้อมมือจับแบบคันโยก</t>
  </si>
  <si>
    <t xml:space="preserve"> - D4-ประตูบานเปิดเดี่ยว วงกบหนา3.2มม. บานประตูเหล็ก หนามาน้อยกว่า2มม.พร้อมมือจับแบบคันโยก</t>
  </si>
  <si>
    <t xml:space="preserve"> - D6-ประตูบานเปิดคู่ วงกบหนา3.2มม. บานประตูเหล็ก หนามาน้อยกว่า2มม.พร้อมมือจับแบบคันโยก</t>
  </si>
  <si>
    <t>ระบบกำจัดปลวกแบบท่อใต้ดิน</t>
  </si>
  <si>
    <r>
      <t>- Activated  Sludge  Process Capacity  12.0  m</t>
    </r>
    <r>
      <rPr>
        <vertAlign val="superscript"/>
        <sz val="13"/>
        <rFont val="TH SarabunPSK"/>
        <family val="2"/>
      </rPr>
      <t>3</t>
    </r>
    <r>
      <rPr>
        <sz val="13"/>
        <rFont val="TH SarabunPSK"/>
        <family val="2"/>
      </rPr>
      <t xml:space="preserve"> /dayให้เดินท่อต่อเชื่อมเข้าถังเดิม</t>
    </r>
  </si>
  <si>
    <t xml:space="preserve">งานครุภัณฑ์โสตน์ทัศนูปกรณ์ </t>
  </si>
  <si>
    <t>โสตน์ทัศนูปกรณ์ระบบห้องเรียนแบบ Smart Classroom</t>
  </si>
  <si>
    <t>1.1.1</t>
  </si>
  <si>
    <t>จอ Interactive Touch ขนาด 86 นิ้ว พร้อมระบบ PC-Slot</t>
  </si>
  <si>
    <t>1.1.2</t>
  </si>
  <si>
    <t>กล้องติดตามผู้สอนแบบอัตโนมัติ (Camera Tracking)</t>
  </si>
  <si>
    <t>ตัว</t>
  </si>
  <si>
    <t>1.1.3</t>
  </si>
  <si>
    <t>1.1.4</t>
  </si>
  <si>
    <t>เครื่องบันทึกระบบภาพพร้อมถ่ายทอดสด</t>
  </si>
  <si>
    <t>1.1.5</t>
  </si>
  <si>
    <t>1.1.6</t>
  </si>
  <si>
    <t>1.1.7</t>
  </si>
  <si>
    <t>แผงควบคุมการทำงานสำหรับผู้สอน</t>
  </si>
  <si>
    <t>1.1.8</t>
  </si>
  <si>
    <t>1.1.9</t>
  </si>
  <si>
    <t>เครื่องกระจายสัญญาณเครือข่ายแบบไร้สาย</t>
  </si>
  <si>
    <t>1.1.10</t>
  </si>
  <si>
    <t>1.1.11</t>
  </si>
  <si>
    <t>เครื่องสำรองไฟฟ้า UPS 1KVA</t>
  </si>
  <si>
    <t>1.1.12</t>
  </si>
  <si>
    <t>ชุดไมโครโฟนแบบมือถือชนิดมีสาย</t>
  </si>
  <si>
    <t>1.1.13</t>
  </si>
  <si>
    <t>ชุดไมโครโฟนไร้สายแบบหนีปกเสื้อ และไมโครโฟนมือถือ</t>
  </si>
  <si>
    <t>1.1.14</t>
  </si>
  <si>
    <t>เครืองผสมสัญญาณเสียง ( Digital SmartMixer )</t>
  </si>
  <si>
    <t>1.1.15</t>
  </si>
  <si>
    <t xml:space="preserve">เครื่องขยายสัญญาณเสียง  </t>
  </si>
  <si>
    <t>1.1.16</t>
  </si>
  <si>
    <t xml:space="preserve">ลำโพงติดผนัง </t>
  </si>
  <si>
    <t>1.1.17</t>
  </si>
  <si>
    <t>จอ</t>
  </si>
  <si>
    <t>โสตน์ทัศนูปกรณ์ ห้อง Lab ปฏิบัติการ</t>
  </si>
  <si>
    <t>1.2.1</t>
  </si>
  <si>
    <t xml:space="preserve">เครื่องฉายภาพมัลติมีเดีย Laser 5000 Lumen  </t>
  </si>
  <si>
    <t>1.2.2</t>
  </si>
  <si>
    <t xml:space="preserve">จอรับภาพแบบมอเตอร์ พร้อมรีโมท ขนาด 120 นิ้ว </t>
  </si>
  <si>
    <t>1.2.3</t>
  </si>
  <si>
    <t>1.2.4</t>
  </si>
  <si>
    <t>1.2.5</t>
  </si>
  <si>
    <t>1.2.6</t>
  </si>
  <si>
    <t>1.2.7</t>
  </si>
  <si>
    <t>งานครุภัณฑ์เฟอร์นิเจอร์</t>
  </si>
  <si>
    <t>งานครุภัณฑ์เฟอร์นิเจอร์เฉพาะประจำห้องปฏิบัติการ</t>
  </si>
  <si>
    <t>2.1.1</t>
  </si>
  <si>
    <t>โต๊ะปฏิบัติการกลาง ขนาด1800x750x850 มม. (กxลxส)</t>
  </si>
  <si>
    <t>2.1.2</t>
  </si>
  <si>
    <t>2.1.3</t>
  </si>
  <si>
    <t>2.1.4</t>
  </si>
  <si>
    <t>2.1.5</t>
  </si>
  <si>
    <t>โต๊ะปฏิบัติการกลางพร้อมชั้นวางของ ขนาด2500x1500x850 มม. (กxลxส)</t>
  </si>
  <si>
    <t>2.1.6</t>
  </si>
  <si>
    <t>โต๊ะปฏิบัติการติดผนังพร้อมอ่างล้าง ขนาด4000x750x800 มม. (กxลxส)</t>
  </si>
  <si>
    <t>2.1.7</t>
  </si>
  <si>
    <t>โต๊ะปฏิบัติการติดผนังพร้อมอ่างล้าง ขนาด2000x750x800 มม. (กxลxส)</t>
  </si>
  <si>
    <t>2.1.8</t>
  </si>
  <si>
    <t>ตู้ดูดควันไอสารเคมี ขนาด1200x970x2350 มม. (กxลxส)</t>
  </si>
  <si>
    <t>2.1.9</t>
  </si>
  <si>
    <t>2.1.10</t>
  </si>
  <si>
    <t>ตู้เก็บอุปกรณ์ ขนาด1200x600x1800 มม. (กxลxส)</t>
  </si>
  <si>
    <t>2.1.11</t>
  </si>
  <si>
    <t>โต๊ะวางเครื่องชั่ง ขนาด600x750x800 มม. (กxลxส)</t>
  </si>
  <si>
    <t>โต๊ะเอนกประสงค์ ขนาด1200x600x750 มม. (กxลxส)</t>
  </si>
  <si>
    <t>งานครุภัณฑ์เฟอร์นิเจอร์ห้องเรียน</t>
  </si>
  <si>
    <t>2.2.1</t>
  </si>
  <si>
    <t xml:space="preserve">โต๊ะพับเอนกประสงค์ 150W*60D*74.5H </t>
  </si>
  <si>
    <t>2.2.2</t>
  </si>
  <si>
    <t xml:space="preserve">เก้าอี้ มีล้อ </t>
  </si>
  <si>
    <t>2.2.3</t>
  </si>
  <si>
    <t xml:space="preserve">โต๊ะอาจารย์ 160Wx160Dx72H </t>
  </si>
  <si>
    <t>2.2.4</t>
  </si>
  <si>
    <t xml:space="preserve">เก้าอี้ทำงาน </t>
  </si>
  <si>
    <t>งานครุภัณฑ์เฟอร์นิเจอร์สำนักงาน</t>
  </si>
  <si>
    <t>2.3.1</t>
  </si>
  <si>
    <t xml:space="preserve">โต๊ะทำงาน 160Wx70Dx72H </t>
  </si>
  <si>
    <t>2.3.2</t>
  </si>
  <si>
    <t>2.3.3</t>
  </si>
  <si>
    <t>2.3.4</t>
  </si>
  <si>
    <t xml:space="preserve">โต๊ะทำงานผู้บริหาร 190Wx170Dx72H </t>
  </si>
  <si>
    <t>2.3.5</t>
  </si>
  <si>
    <t>2.3.6</t>
  </si>
  <si>
    <t>เก้าอี้ผู้บริหาร</t>
  </si>
  <si>
    <t>2.3.7</t>
  </si>
  <si>
    <t>2.3.8</t>
  </si>
  <si>
    <t>โซฟา 3 ที่นั่ง</t>
  </si>
  <si>
    <t>2.3.9</t>
  </si>
  <si>
    <t xml:space="preserve">โต๊ะกลาง 110*55*35 ซม. </t>
  </si>
  <si>
    <t>โต๊ะประชุม 480Wx120Dx72H</t>
  </si>
  <si>
    <t xml:space="preserve"> </t>
  </si>
  <si>
    <t>หมวดงานโครงสร้าง</t>
  </si>
  <si>
    <t>หมวดงานสถาปัตยกรรม</t>
  </si>
  <si>
    <t>หมวดงานระบบสุขาภิบาล</t>
  </si>
  <si>
    <t>หมวดงานระบบไฟฟ้าและสื่อสาร</t>
  </si>
  <si>
    <t>ชุดล้างตัวและล้างตาฉุกเฉิน ขนาด770x2259 มม. (กxลxส)</t>
  </si>
  <si>
    <t>Partition</t>
  </si>
  <si>
    <r>
      <rPr>
        <b/>
        <sz val="14"/>
        <rFont val="TH SarabunPSK"/>
        <family val="2"/>
      </rPr>
      <t>ชื่อโครงการ</t>
    </r>
    <r>
      <rPr>
        <sz val="14"/>
        <rFont val="TH SarabunPSK"/>
        <family val="2"/>
      </rPr>
      <t xml:space="preserve">      : อาคารนวัตกรรมและเทคโนโลยีการผลิตสัตว์  ตำบลหนองระเวียง  อำเภอเมืองนครราชสีมา  จังหวัดนครราชสีมา</t>
    </r>
  </si>
  <si>
    <t>งานเตรียมพื้นที่ก่อสร้างปรับระดับถมดิน</t>
  </si>
  <si>
    <t>เครื่องปรับอากาศชนิดติดผนัง ขนาดไม่น้อยกว่า 18000 BTU</t>
  </si>
  <si>
    <t>เครื่องปรับอากาศชนิดแขวน ขนาดไม่น้อยกว่า 32000 BTU</t>
  </si>
  <si>
    <t>เครื่องปรับอากาศชนิดแขวน ขนาดไม่น้อยกว่า 36000 BTU</t>
  </si>
  <si>
    <t>เครื่องปรับอากาศชนิดแขวน ขนาดไม่น้อยกว่า 40000 BTU</t>
  </si>
  <si>
    <t>เครื่องปรับอากาศชนิดแขวน ขนาดไม่น้อยกว่า 44000 BTU</t>
  </si>
  <si>
    <t>เครื่องปรับอากาศชนิดแขวน ขนาดไม่น้อยกว่า 50000 BTU</t>
  </si>
  <si>
    <t>(นายรัชชานนท์  ศักดิณากร)</t>
  </si>
  <si>
    <t>(ผู้ช่วยศาสตราจารย์ ดร.จิระยุทธ  สืบสุข )</t>
  </si>
  <si>
    <t xml:space="preserve">HSS 200x100x4.5 </t>
  </si>
  <si>
    <t xml:space="preserve">HSS 150x100x4.5 </t>
  </si>
  <si>
    <t xml:space="preserve">HSS 150x100x3.2 </t>
  </si>
  <si>
    <t xml:space="preserve">HSS 75x75x3.2 </t>
  </si>
  <si>
    <t>HSS 50x50x2.3</t>
  </si>
  <si>
    <t>C 100x50x20x3.2</t>
  </si>
  <si>
    <t>C 200x75x20x3.2</t>
  </si>
  <si>
    <t>งานครุภัณฑ์สำนักงาน</t>
  </si>
  <si>
    <t>2.4.1</t>
  </si>
  <si>
    <t>2.4.3</t>
  </si>
  <si>
    <t>2.4.4</t>
  </si>
  <si>
    <t>2.4.5</t>
  </si>
  <si>
    <t>2.4.2</t>
  </si>
  <si>
    <t>2.4.6</t>
  </si>
  <si>
    <t>กรรมการและเลขานุการกำหนดราคากลาง</t>
  </si>
  <si>
    <t>ประธานกรรมการกำหนดราคากลาง</t>
  </si>
  <si>
    <r>
      <rPr>
        <b/>
        <sz val="14"/>
        <rFont val="TH SarabunPSK"/>
        <family val="2"/>
      </rPr>
      <t>สถานที่ก่อสร้าง</t>
    </r>
    <r>
      <rPr>
        <sz val="14"/>
        <rFont val="TH SarabunPSK"/>
        <family val="2"/>
      </rPr>
      <t xml:space="preserve">  :  ศูนย์การศึกษาหนองระเวียง มหาวิทยาลัยเทคโนโลยีราชมงคลอีสาน</t>
    </r>
  </si>
  <si>
    <t>แบบ ปร.6  แผ่นที่ 1/1</t>
  </si>
  <si>
    <r>
      <rPr>
        <b/>
        <sz val="14"/>
        <rFont val="TH SarabunPSK"/>
        <family val="2"/>
      </rPr>
      <t>เจ้าของโครงการ</t>
    </r>
    <r>
      <rPr>
        <sz val="14"/>
        <rFont val="TH SarabunPSK"/>
        <family val="2"/>
      </rPr>
      <t xml:space="preserve"> :  โครงการจัดตั้งคณะนวัตกรรมการเกษตรและเทคโนโลยี มหาวิทยาลัยเทคโนโลยีราชมงคลอีสาน</t>
    </r>
  </si>
  <si>
    <t>(นางสาวปณิธาน  ทันจันทึก)</t>
  </si>
  <si>
    <t xml:space="preserve">แบบ ปร.5 แผ่นที่ 2/2 </t>
  </si>
  <si>
    <r>
      <rPr>
        <b/>
        <sz val="14"/>
        <color indexed="8"/>
        <rFont val="TH SarabunPSK"/>
        <family val="2"/>
      </rPr>
      <t>สถานที่ก่อสร้าง</t>
    </r>
    <r>
      <rPr>
        <sz val="14"/>
        <color indexed="8"/>
        <rFont val="TH SarabunPSK"/>
        <family val="2"/>
      </rPr>
      <t xml:space="preserve">  :  ศูนย์การศึกษาหนองระเวียง มหาวิทยาลัยเทคโนโลยีราชมงคลอีสาน</t>
    </r>
  </si>
  <si>
    <r>
      <rPr>
        <b/>
        <sz val="14"/>
        <rFont val="TH SarabunPSK"/>
        <family val="2"/>
      </rPr>
      <t>ชื่อโครงการ</t>
    </r>
    <r>
      <rPr>
        <sz val="14"/>
        <rFont val="TH SarabunPSK"/>
        <family val="2"/>
      </rPr>
      <t xml:space="preserve">      :  อาคารนวัตกรรมและเทคโนโลยีการผลิตสัตว์  ตำบลหนองระเวียง  อำเภอเมืองนครราชสีมา  จังหวัดนครราชสีมา</t>
    </r>
  </si>
  <si>
    <r>
      <rPr>
        <b/>
        <sz val="14"/>
        <color indexed="8"/>
        <rFont val="TH SarabunPSK"/>
        <family val="2"/>
      </rPr>
      <t>เจ้าของโครงการ</t>
    </r>
    <r>
      <rPr>
        <sz val="14"/>
        <color indexed="8"/>
        <rFont val="TH SarabunPSK"/>
        <family val="2"/>
      </rPr>
      <t xml:space="preserve"> :  โครงการจัดตั้งคณะนวัตกรรมการเกษตรและเทคโนโลยี มหาวิทยาลัยเทคโนโลยีราชมงคลอีสาน</t>
    </r>
  </si>
  <si>
    <r>
      <rPr>
        <b/>
        <sz val="14"/>
        <rFont val="TH SarabunPSK"/>
        <family val="2"/>
      </rPr>
      <t>แบบ ปร.4 และ ปร.5  ที่แนบ</t>
    </r>
    <r>
      <rPr>
        <sz val="14"/>
        <rFont val="TH SarabunPSK"/>
        <family val="2"/>
      </rPr>
      <t xml:space="preserve">  :  มีจำนวน   1   ชุด</t>
    </r>
  </si>
  <si>
    <r>
      <rPr>
        <b/>
        <sz val="14"/>
        <color indexed="8"/>
        <rFont val="TH SarabunPSK"/>
        <family val="2"/>
      </rPr>
      <t>กลุ่มงาน</t>
    </r>
    <r>
      <rPr>
        <sz val="14"/>
        <color indexed="8"/>
        <rFont val="TH SarabunPSK"/>
        <family val="2"/>
      </rPr>
      <t xml:space="preserve">          :  สรุปค่างานก่อสร้าง</t>
    </r>
  </si>
  <si>
    <t>แบบสรุปค่างานครุภัณฑ์</t>
  </si>
  <si>
    <r>
      <rPr>
        <b/>
        <sz val="14"/>
        <color theme="1"/>
        <rFont val="TH SarabunPSK"/>
        <family val="2"/>
      </rPr>
      <t>แบบ ปร.4</t>
    </r>
    <r>
      <rPr>
        <sz val="14"/>
        <color theme="1"/>
        <rFont val="TH SarabunPSK"/>
        <family val="2"/>
      </rPr>
      <t xml:space="preserve">  :  ปร.4(ก) จำนวน 13 แผ่น </t>
    </r>
  </si>
  <si>
    <r>
      <rPr>
        <b/>
        <sz val="14"/>
        <color theme="1"/>
        <rFont val="TH SarabunPSK"/>
        <family val="2"/>
      </rPr>
      <t>แบบ ปร.4</t>
    </r>
    <r>
      <rPr>
        <sz val="14"/>
        <color theme="1"/>
        <rFont val="TH SarabunPSK"/>
        <family val="2"/>
      </rPr>
      <t xml:space="preserve">  :  ปร.4(ข) จำนวน 4 แผ่น</t>
    </r>
  </si>
  <si>
    <t>ขนาดหรือเนื้อที่ของอาคาร</t>
  </si>
  <si>
    <t>เฉลี่ยราคาประมาณ</t>
  </si>
  <si>
    <t>ตารางเมตร</t>
  </si>
  <si>
    <t>บาท/ตารางเมตร</t>
  </si>
  <si>
    <r>
      <t>ประมาณการโดย :</t>
    </r>
    <r>
      <rPr>
        <sz val="14"/>
        <rFont val="TH SarabunPSK"/>
        <family val="2"/>
      </rPr>
      <t xml:space="preserve">  คณะกรรมการกำหนดราคากลาง</t>
    </r>
  </si>
  <si>
    <t>แบบแสดงรายการปริมาณงานและราคา</t>
  </si>
  <si>
    <t>แบบแสดงรายการ ปริมาณงานและราคา</t>
  </si>
  <si>
    <t>แบบ ปร.5 ก. แผ่น 1/2</t>
  </si>
  <si>
    <t>คอนกรีตกำลังอัดประลัยที่ 28 วัน 280 กก./ตร.ม. ทรงลูกบาศก์</t>
  </si>
  <si>
    <t>คอนกรีตกำลังอัดประลัยที่ 28 วัน 320 กก./ตร.ม. ทรงลูกบาศก์</t>
  </si>
  <si>
    <t>16A 250V ,Single Outlet  (เต้ารับไฟฟ้าแบบเดี่ยว)</t>
  </si>
  <si>
    <t>16A 250V ,Duplex  (เต้ารับไฟฟ้าแบบคู่)</t>
  </si>
  <si>
    <t>เงินล่วงหน้าจ่าย   0%</t>
  </si>
  <si>
    <t>งานทดสอบเสาเข็มวิธี STATIC LOAD TEST  เสาเข็มตอกขนาด 0.35 x 0.35 ม. (นน.ปลอดภัย 40 ตัน/ต้น)</t>
  </si>
  <si>
    <t xml:space="preserve">ประมาณการเมื่อวันที่ : </t>
  </si>
  <si>
    <r>
      <rPr>
        <b/>
        <sz val="14"/>
        <rFont val="TH SarabunPSK"/>
        <family val="2"/>
      </rPr>
      <t xml:space="preserve">ประมาณราคาเมื่อ  </t>
    </r>
    <r>
      <rPr>
        <sz val="14"/>
        <rFont val="TH SarabunPSK"/>
        <family val="2"/>
      </rPr>
      <t xml:space="preserve">: </t>
    </r>
  </si>
  <si>
    <r>
      <rPr>
        <b/>
        <sz val="14"/>
        <rFont val="TH SarabunPSK"/>
        <family val="2"/>
      </rPr>
      <t xml:space="preserve">ประมาณราคาเมื่อ  </t>
    </r>
    <r>
      <rPr>
        <sz val="14"/>
        <rFont val="TH SarabunPSK"/>
        <family val="2"/>
      </rPr>
      <t xml:space="preserve">:   </t>
    </r>
  </si>
  <si>
    <t>เครื่องกระจายสัญญาณเครือข่ายชนิด PoE แบบ 24 Port</t>
  </si>
  <si>
    <t>ชุดจอแสดงผลสำหรับผู้เรียน ขนาด 55 นิ้ว</t>
  </si>
  <si>
    <t>เก้าอี้ปฏิบัติการ (อาจารย์) ขนาด650x650x510-710 มม. (กxลxส)</t>
  </si>
  <si>
    <t>เก้าอี้ปฏิบัติการ (นักเรียน) ขนาด570x570x470-710 มม. (กxลxส)</t>
  </si>
  <si>
    <t>เครื่องควบคุมการทำงานระบบภาพและเสียง</t>
  </si>
  <si>
    <t>ชุดไมโครโฟนไร้สายแบบหนีบปกเสื้อ และไมโครโฟนมือถือ</t>
  </si>
  <si>
    <t xml:space="preserve">เครื่องขยายสัญญาณเสียงชนิดสเตอริโอ  </t>
  </si>
  <si>
    <t xml:space="preserve">ตู้เอกสารบานเปิดเตี้ย  </t>
  </si>
  <si>
    <t>เครื่องคอมพิวเตอร์ชนิดตั้งโต๊ะ ( All In One 27" ) สำหรับผู้สอน</t>
  </si>
  <si>
    <t>จอมอนิเตอร์ขนาดไม่น้อยกว่า 23.8 นิ้ว</t>
  </si>
  <si>
    <t>ตู้แร็คเก็บอุปกรณ์</t>
  </si>
  <si>
    <t>เงื่อนไขการใช้ตาราง factor F = 1.2673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</si>
</sst>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-* #,##0_-;\-* #,##0_-;_-* &quot;-&quot;_-;_-@_-"/>
    <numFmt numFmtId="43" formatCode="_-* #,##0.00_-;\-* #,##0.00_-;_-* &quot;-&quot;??_-;_-@_-"/>
    <numFmt numFmtId="187" formatCode="_(* #,##0.00_);_(* \(#,##0.00\);_(* &quot;-&quot;??_);_(@_)"/>
    <numFmt numFmtId="188" formatCode="_(* #,##0_);_(* \(#,##0\);_(* &quot;-&quot;??_);_(@_)"/>
    <numFmt numFmtId="189" formatCode="0.0"/>
    <numFmt numFmtId="190" formatCode="_-* #,##0_-;\-* #,##0_-;_-* &quot;-&quot;??_-;_-@_-"/>
    <numFmt numFmtId="191" formatCode="0.0000"/>
    <numFmt numFmtId="192" formatCode="#,##0.00;[Red]#,##0.00"/>
  </numFmts>
  <fonts count="30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sz val="16"/>
      <color theme="1"/>
      <name val="AngsanaUPC"/>
      <family val="2"/>
    </font>
    <font>
      <sz val="10"/>
      <color indexed="8"/>
      <name val="Arial Unicode MS"/>
      <family val="2"/>
      <charset val="222"/>
    </font>
    <font>
      <b/>
      <sz val="13"/>
      <name val="TH SarabunPSK"/>
      <family val="2"/>
    </font>
    <font>
      <sz val="13"/>
      <name val="TH SarabunPSK"/>
      <family val="2"/>
    </font>
    <font>
      <sz val="13"/>
      <name val="Angsana New"/>
      <family val="1"/>
    </font>
    <font>
      <vertAlign val="superscript"/>
      <sz val="13"/>
      <name val="TH SarabunPSK"/>
      <family val="2"/>
    </font>
    <font>
      <b/>
      <sz val="12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sz val="14"/>
      <color theme="1"/>
      <name val="TH SarabunPSK"/>
      <family val="2"/>
    </font>
    <font>
      <b/>
      <sz val="16"/>
      <color theme="1"/>
      <name val="TH SarabunPSK"/>
      <family val="2"/>
    </font>
    <font>
      <sz val="11"/>
      <name val="Tahoma"/>
      <family val="2"/>
      <charset val="222"/>
      <scheme val="minor"/>
    </font>
    <font>
      <sz val="14"/>
      <color rgb="FFFF0000"/>
      <name val="TH SarabunPSK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name val="AngsanaUPC"/>
      <family val="1"/>
    </font>
    <font>
      <b/>
      <u val="singleAccounting"/>
      <sz val="14"/>
      <name val="TH SarabunPSK"/>
      <family val="2"/>
    </font>
    <font>
      <sz val="14"/>
      <name val="Cordia New"/>
      <family val="2"/>
    </font>
    <font>
      <sz val="10"/>
      <name val="Wingdings"/>
      <charset val="2"/>
    </font>
    <font>
      <b/>
      <sz val="16"/>
      <name val="TH SarabunPSK"/>
      <family val="2"/>
    </font>
    <font>
      <sz val="13"/>
      <color rgb="FFFF0000"/>
      <name val="TH SarabunPSK"/>
      <family val="2"/>
    </font>
    <font>
      <b/>
      <sz val="14"/>
      <name val="TH SarabunPSK"/>
      <family val="2"/>
      <charset val="222"/>
    </font>
    <font>
      <b/>
      <sz val="14"/>
      <color theme="1"/>
      <name val="TH SarabunPSK"/>
      <family val="2"/>
    </font>
    <font>
      <sz val="11"/>
      <color theme="0"/>
      <name val="Tahoma"/>
      <family val="2"/>
      <charset val="222"/>
      <scheme val="minor"/>
    </font>
    <font>
      <sz val="11"/>
      <color rgb="FFFFFF00"/>
      <name val="Tahoma"/>
      <family val="2"/>
      <charset val="22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6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22">
    <xf numFmtId="0" fontId="0" fillId="0" borderId="0"/>
    <xf numFmtId="43" fontId="1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3" fillId="0" borderId="0"/>
    <xf numFmtId="43" fontId="2" fillId="0" borderId="0" applyFont="0" applyFill="0" applyBorder="0" applyAlignment="0" applyProtection="0"/>
    <xf numFmtId="0" fontId="4" fillId="0" borderId="0"/>
    <xf numFmtId="0" fontId="2" fillId="0" borderId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2" fillId="0" borderId="0"/>
    <xf numFmtId="0" fontId="2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2" fontId="2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" fillId="0" borderId="0"/>
  </cellStyleXfs>
  <cellXfs count="577">
    <xf numFmtId="0" fontId="0" fillId="0" borderId="0" xfId="0"/>
    <xf numFmtId="187" fontId="9" fillId="3" borderId="3" xfId="11" applyNumberFormat="1" applyFont="1" applyFill="1" applyBorder="1" applyAlignment="1">
      <alignment horizontal="center" vertical="center"/>
    </xf>
    <xf numFmtId="190" fontId="9" fillId="3" borderId="4" xfId="11" applyNumberFormat="1" applyFont="1" applyFill="1" applyBorder="1" applyAlignment="1">
      <alignment horizontal="center" vertical="center"/>
    </xf>
    <xf numFmtId="187" fontId="9" fillId="3" borderId="5" xfId="11" applyNumberFormat="1" applyFont="1" applyFill="1" applyBorder="1" applyAlignment="1">
      <alignment horizontal="center" vertical="center"/>
    </xf>
    <xf numFmtId="0" fontId="11" fillId="0" borderId="0" xfId="0" applyFont="1"/>
    <xf numFmtId="43" fontId="11" fillId="0" borderId="0" xfId="0" applyNumberFormat="1" applyFont="1"/>
    <xf numFmtId="0" fontId="12" fillId="0" borderId="0" xfId="0" applyFont="1" applyAlignment="1"/>
    <xf numFmtId="0" fontId="14" fillId="0" borderId="0" xfId="0" applyFont="1"/>
    <xf numFmtId="0" fontId="6" fillId="0" borderId="0" xfId="0" applyFont="1"/>
    <xf numFmtId="43" fontId="5" fillId="0" borderId="0" xfId="0" applyNumberFormat="1" applyFont="1"/>
    <xf numFmtId="2" fontId="5" fillId="0" borderId="0" xfId="0" applyNumberFormat="1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14" fillId="0" borderId="0" xfId="0" applyFont="1" applyAlignment="1">
      <alignment horizontal="right"/>
    </xf>
    <xf numFmtId="0" fontId="14" fillId="0" borderId="6" xfId="0" applyFont="1" applyBorder="1"/>
    <xf numFmtId="0" fontId="14" fillId="0" borderId="6" xfId="0" applyFont="1" applyBorder="1" applyAlignment="1">
      <alignment horizontal="right"/>
    </xf>
    <xf numFmtId="0" fontId="11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/>
    </xf>
    <xf numFmtId="43" fontId="11" fillId="0" borderId="9" xfId="1" applyNumberFormat="1" applyFont="1" applyBorder="1"/>
    <xf numFmtId="191" fontId="11" fillId="0" borderId="12" xfId="1" applyNumberFormat="1" applyFont="1" applyBorder="1" applyAlignment="1">
      <alignment horizontal="center"/>
    </xf>
    <xf numFmtId="43" fontId="11" fillId="0" borderId="9" xfId="1" applyFont="1" applyBorder="1"/>
    <xf numFmtId="0" fontId="11" fillId="0" borderId="9" xfId="0" applyFont="1" applyBorder="1" applyAlignment="1">
      <alignment horizontal="centerContinuous"/>
    </xf>
    <xf numFmtId="187" fontId="11" fillId="0" borderId="0" xfId="0" applyNumberFormat="1" applyFont="1"/>
    <xf numFmtId="0" fontId="10" fillId="0" borderId="13" xfId="0" applyFont="1" applyBorder="1" applyAlignment="1">
      <alignment horizontal="center"/>
    </xf>
    <xf numFmtId="43" fontId="11" fillId="0" borderId="13" xfId="1" applyFont="1" applyBorder="1"/>
    <xf numFmtId="0" fontId="11" fillId="0" borderId="15" xfId="0" applyFont="1" applyBorder="1"/>
    <xf numFmtId="0" fontId="10" fillId="0" borderId="16" xfId="0" applyFont="1" applyBorder="1" applyAlignment="1">
      <alignment horizontal="center"/>
    </xf>
    <xf numFmtId="0" fontId="11" fillId="0" borderId="17" xfId="0" applyFont="1" applyBorder="1" applyAlignment="1"/>
    <xf numFmtId="0" fontId="11" fillId="0" borderId="18" xfId="0" applyFont="1" applyBorder="1" applyAlignment="1"/>
    <xf numFmtId="43" fontId="11" fillId="0" borderId="16" xfId="1" applyFont="1" applyBorder="1"/>
    <xf numFmtId="43" fontId="11" fillId="0" borderId="18" xfId="1" applyFont="1" applyBorder="1"/>
    <xf numFmtId="0" fontId="11" fillId="0" borderId="18" xfId="0" applyFont="1" applyBorder="1"/>
    <xf numFmtId="0" fontId="10" fillId="0" borderId="9" xfId="0" applyFont="1" applyBorder="1" applyAlignment="1">
      <alignment horizontal="center"/>
    </xf>
    <xf numFmtId="0" fontId="11" fillId="0" borderId="10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43" fontId="11" fillId="0" borderId="11" xfId="1" applyFont="1" applyBorder="1"/>
    <xf numFmtId="0" fontId="11" fillId="0" borderId="19" xfId="0" applyFont="1" applyBorder="1" applyAlignment="1"/>
    <xf numFmtId="0" fontId="11" fillId="0" borderId="20" xfId="0" applyFont="1" applyBorder="1" applyAlignment="1"/>
    <xf numFmtId="0" fontId="11" fillId="0" borderId="9" xfId="0" applyFont="1" applyBorder="1"/>
    <xf numFmtId="0" fontId="11" fillId="0" borderId="10" xfId="0" applyFont="1" applyBorder="1" applyAlignment="1"/>
    <xf numFmtId="0" fontId="11" fillId="0" borderId="11" xfId="0" applyFont="1" applyBorder="1" applyAlignment="1"/>
    <xf numFmtId="43" fontId="10" fillId="0" borderId="9" xfId="1" applyFont="1" applyBorder="1"/>
    <xf numFmtId="0" fontId="11" fillId="0" borderId="21" xfId="0" applyFont="1" applyBorder="1"/>
    <xf numFmtId="0" fontId="11" fillId="0" borderId="22" xfId="0" applyFont="1" applyBorder="1" applyAlignment="1"/>
    <xf numFmtId="0" fontId="11" fillId="0" borderId="23" xfId="0" applyFont="1" applyBorder="1" applyAlignment="1"/>
    <xf numFmtId="43" fontId="11" fillId="0" borderId="23" xfId="1" applyFont="1" applyBorder="1"/>
    <xf numFmtId="43" fontId="10" fillId="0" borderId="21" xfId="1" applyFont="1" applyBorder="1"/>
    <xf numFmtId="0" fontId="11" fillId="0" borderId="23" xfId="0" applyFont="1" applyBorder="1"/>
    <xf numFmtId="0" fontId="11" fillId="0" borderId="0" xfId="0" applyFont="1" applyBorder="1"/>
    <xf numFmtId="0" fontId="11" fillId="0" borderId="0" xfId="0" applyFont="1" applyBorder="1" applyAlignment="1"/>
    <xf numFmtId="43" fontId="10" fillId="0" borderId="5" xfId="1" applyFont="1" applyBorder="1"/>
    <xf numFmtId="0" fontId="10" fillId="0" borderId="0" xfId="0" applyFont="1" applyBorder="1" applyAlignment="1">
      <alignment horizontal="center"/>
    </xf>
    <xf numFmtId="43" fontId="10" fillId="0" borderId="0" xfId="1" applyFont="1" applyBorder="1"/>
    <xf numFmtId="0" fontId="11" fillId="0" borderId="12" xfId="0" applyFont="1" applyBorder="1" applyAlignment="1">
      <alignment horizontal="center"/>
    </xf>
    <xf numFmtId="0" fontId="11" fillId="0" borderId="12" xfId="0" applyFont="1" applyBorder="1" applyAlignment="1">
      <alignment horizontal="centerContinuous"/>
    </xf>
    <xf numFmtId="0" fontId="11" fillId="0" borderId="36" xfId="0" applyFont="1" applyBorder="1" applyAlignment="1">
      <alignment horizontal="center"/>
    </xf>
    <xf numFmtId="43" fontId="11" fillId="0" borderId="36" xfId="1" applyFont="1" applyBorder="1"/>
    <xf numFmtId="0" fontId="11" fillId="0" borderId="36" xfId="0" applyFont="1" applyBorder="1" applyAlignment="1">
      <alignment horizontal="centerContinuous"/>
    </xf>
    <xf numFmtId="0" fontId="10" fillId="0" borderId="37" xfId="0" applyFont="1" applyBorder="1" applyAlignment="1">
      <alignment horizontal="center"/>
    </xf>
    <xf numFmtId="0" fontId="11" fillId="0" borderId="36" xfId="0" applyFont="1" applyBorder="1"/>
    <xf numFmtId="0" fontId="11" fillId="0" borderId="4" xfId="0" applyFont="1" applyBorder="1"/>
    <xf numFmtId="0" fontId="10" fillId="0" borderId="0" xfId="0" applyFont="1" applyBorder="1" applyAlignment="1"/>
    <xf numFmtId="0" fontId="11" fillId="0" borderId="20" xfId="0" applyFont="1" applyBorder="1"/>
    <xf numFmtId="0" fontId="11" fillId="0" borderId="41" xfId="0" applyFont="1" applyBorder="1"/>
    <xf numFmtId="0" fontId="11" fillId="0" borderId="42" xfId="0" applyFont="1" applyBorder="1" applyAlignment="1"/>
    <xf numFmtId="43" fontId="10" fillId="0" borderId="42" xfId="1" applyFont="1" applyBorder="1"/>
    <xf numFmtId="0" fontId="11" fillId="0" borderId="43" xfId="0" applyFont="1" applyBorder="1"/>
    <xf numFmtId="0" fontId="16" fillId="0" borderId="1" xfId="0" applyFont="1" applyBorder="1"/>
    <xf numFmtId="0" fontId="6" fillId="0" borderId="0" xfId="0" applyFont="1" applyAlignment="1"/>
    <xf numFmtId="0" fontId="5" fillId="0" borderId="0" xfId="0" applyFont="1" applyAlignment="1"/>
    <xf numFmtId="0" fontId="6" fillId="0" borderId="0" xfId="0" applyFont="1" applyBorder="1" applyAlignment="1">
      <alignment horizontal="right"/>
    </xf>
    <xf numFmtId="0" fontId="11" fillId="0" borderId="11" xfId="0" applyFont="1" applyBorder="1"/>
    <xf numFmtId="0" fontId="14" fillId="0" borderId="0" xfId="0" applyFont="1" applyAlignment="1">
      <alignment horizontal="left"/>
    </xf>
    <xf numFmtId="43" fontId="16" fillId="0" borderId="1" xfId="0" applyNumberFormat="1" applyFont="1" applyBorder="1"/>
    <xf numFmtId="43" fontId="11" fillId="0" borderId="33" xfId="11" applyFont="1" applyFill="1" applyBorder="1"/>
    <xf numFmtId="0" fontId="16" fillId="0" borderId="45" xfId="0" applyFont="1" applyBorder="1"/>
    <xf numFmtId="0" fontId="10" fillId="0" borderId="32" xfId="12" applyFont="1" applyFill="1" applyBorder="1" applyAlignment="1">
      <alignment horizontal="center"/>
    </xf>
    <xf numFmtId="0" fontId="11" fillId="0" borderId="10" xfId="12" applyFont="1" applyFill="1" applyBorder="1" applyAlignment="1">
      <alignment horizontal="center"/>
    </xf>
    <xf numFmtId="0" fontId="10" fillId="0" borderId="10" xfId="12" applyFont="1" applyFill="1" applyBorder="1" applyAlignment="1">
      <alignment horizontal="center"/>
    </xf>
    <xf numFmtId="0" fontId="11" fillId="0" borderId="46" xfId="0" applyFont="1" applyFill="1" applyBorder="1"/>
    <xf numFmtId="0" fontId="11" fillId="0" borderId="33" xfId="16" applyFont="1" applyFill="1" applyBorder="1"/>
    <xf numFmtId="0" fontId="16" fillId="0" borderId="45" xfId="0" applyFont="1" applyFill="1" applyBorder="1"/>
    <xf numFmtId="43" fontId="6" fillId="0" borderId="0" xfId="1" applyFont="1"/>
    <xf numFmtId="43" fontId="6" fillId="0" borderId="0" xfId="1" applyFont="1" applyAlignment="1">
      <alignment horizontal="left"/>
    </xf>
    <xf numFmtId="43" fontId="5" fillId="0" borderId="0" xfId="1" applyFont="1" applyAlignment="1">
      <alignment horizontal="left"/>
    </xf>
    <xf numFmtId="43" fontId="5" fillId="0" borderId="0" xfId="1" applyFont="1"/>
    <xf numFmtId="43" fontId="16" fillId="0" borderId="1" xfId="1" applyFont="1" applyBorder="1"/>
    <xf numFmtId="43" fontId="11" fillId="0" borderId="35" xfId="1" applyFont="1" applyBorder="1"/>
    <xf numFmtId="43" fontId="6" fillId="0" borderId="0" xfId="1" applyFont="1" applyAlignment="1"/>
    <xf numFmtId="43" fontId="5" fillId="0" borderId="0" xfId="1" applyFont="1" applyAlignment="1"/>
    <xf numFmtId="0" fontId="11" fillId="0" borderId="0" xfId="0" applyFont="1" applyAlignment="1">
      <alignment horizontal="right"/>
    </xf>
    <xf numFmtId="0" fontId="11" fillId="0" borderId="0" xfId="0" applyFont="1" applyAlignment="1"/>
    <xf numFmtId="0" fontId="11" fillId="0" borderId="6" xfId="0" applyFont="1" applyBorder="1"/>
    <xf numFmtId="0" fontId="11" fillId="0" borderId="6" xfId="0" applyFont="1" applyBorder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 horizontal="center"/>
    </xf>
    <xf numFmtId="0" fontId="6" fillId="0" borderId="0" xfId="0" applyFont="1" applyAlignment="1">
      <alignment horizontal="left"/>
    </xf>
    <xf numFmtId="43" fontId="11" fillId="0" borderId="39" xfId="1" applyFont="1" applyBorder="1" applyAlignment="1"/>
    <xf numFmtId="0" fontId="25" fillId="0" borderId="0" xfId="0" applyFont="1" applyAlignment="1"/>
    <xf numFmtId="43" fontId="10" fillId="5" borderId="33" xfId="11" applyFont="1" applyFill="1" applyBorder="1"/>
    <xf numFmtId="4" fontId="11" fillId="0" borderId="35" xfId="11" applyNumberFormat="1" applyFont="1" applyFill="1" applyBorder="1" applyAlignment="1">
      <alignment vertical="center"/>
    </xf>
    <xf numFmtId="187" fontId="9" fillId="5" borderId="3" xfId="11" applyNumberFormat="1" applyFont="1" applyFill="1" applyBorder="1" applyAlignment="1">
      <alignment horizontal="center" vertical="center"/>
    </xf>
    <xf numFmtId="43" fontId="10" fillId="2" borderId="33" xfId="11" applyFont="1" applyFill="1" applyBorder="1"/>
    <xf numFmtId="0" fontId="10" fillId="0" borderId="15" xfId="0" applyFont="1" applyBorder="1" applyAlignment="1">
      <alignment horizontal="center"/>
    </xf>
    <xf numFmtId="0" fontId="11" fillId="0" borderId="10" xfId="16" applyFont="1" applyFill="1" applyBorder="1" applyAlignment="1">
      <alignment horizontal="center"/>
    </xf>
    <xf numFmtId="0" fontId="16" fillId="0" borderId="1" xfId="0" applyFont="1" applyFill="1" applyBorder="1"/>
    <xf numFmtId="43" fontId="9" fillId="5" borderId="4" xfId="1" applyFont="1" applyFill="1" applyBorder="1" applyAlignment="1">
      <alignment horizontal="center" vertical="center"/>
    </xf>
    <xf numFmtId="190" fontId="9" fillId="5" borderId="4" xfId="11" applyNumberFormat="1" applyFont="1" applyFill="1" applyBorder="1" applyAlignment="1">
      <alignment horizontal="center" vertical="center"/>
    </xf>
    <xf numFmtId="187" fontId="9" fillId="5" borderId="5" xfId="11" applyNumberFormat="1" applyFont="1" applyFill="1" applyBorder="1" applyAlignment="1">
      <alignment horizontal="center" vertical="center"/>
    </xf>
    <xf numFmtId="0" fontId="11" fillId="0" borderId="0" xfId="0" applyFont="1" applyFill="1"/>
    <xf numFmtId="0" fontId="17" fillId="0" borderId="0" xfId="0" applyFont="1" applyFill="1"/>
    <xf numFmtId="187" fontId="17" fillId="0" borderId="0" xfId="0" applyNumberFormat="1" applyFont="1" applyFill="1"/>
    <xf numFmtId="187" fontId="11" fillId="0" borderId="0" xfId="0" applyNumberFormat="1" applyFont="1" applyFill="1"/>
    <xf numFmtId="0" fontId="5" fillId="0" borderId="0" xfId="0" applyFont="1" applyFill="1" applyAlignment="1">
      <alignment horizontal="center"/>
    </xf>
    <xf numFmtId="0" fontId="6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0" fillId="0" borderId="0" xfId="0" applyFont="1" applyBorder="1" applyAlignment="1">
      <alignment horizontal="left"/>
    </xf>
    <xf numFmtId="0" fontId="14" fillId="0" borderId="0" xfId="0" applyFont="1" applyAlignment="1">
      <alignment horizontal="left"/>
    </xf>
    <xf numFmtId="43" fontId="10" fillId="0" borderId="0" xfId="1" applyFont="1" applyBorder="1" applyAlignment="1">
      <alignment horizontal="center"/>
    </xf>
    <xf numFmtId="0" fontId="11" fillId="0" borderId="0" xfId="0" applyFont="1" applyAlignment="1">
      <alignment horizontal="left"/>
    </xf>
    <xf numFmtId="43" fontId="10" fillId="0" borderId="13" xfId="1" applyFont="1" applyBorder="1"/>
    <xf numFmtId="43" fontId="11" fillId="0" borderId="12" xfId="1" applyFont="1" applyBorder="1"/>
    <xf numFmtId="0" fontId="10" fillId="0" borderId="0" xfId="0" applyFont="1" applyAlignment="1"/>
    <xf numFmtId="0" fontId="14" fillId="0" borderId="0" xfId="0" applyFont="1" applyAlignment="1"/>
    <xf numFmtId="0" fontId="11" fillId="0" borderId="0" xfId="0" quotePrefix="1" applyFont="1" applyAlignment="1"/>
    <xf numFmtId="0" fontId="11" fillId="0" borderId="0" xfId="0" applyFont="1" applyBorder="1" applyAlignment="1">
      <alignment horizontal="center"/>
    </xf>
    <xf numFmtId="43" fontId="11" fillId="0" borderId="0" xfId="1" applyFont="1" applyBorder="1"/>
    <xf numFmtId="43" fontId="10" fillId="0" borderId="0" xfId="0" applyNumberFormat="1" applyFont="1"/>
    <xf numFmtId="2" fontId="10" fillId="0" borderId="0" xfId="0" applyNumberFormat="1" applyFont="1" applyAlignment="1">
      <alignment horizontal="left"/>
    </xf>
    <xf numFmtId="0" fontId="10" fillId="0" borderId="0" xfId="0" applyFont="1"/>
    <xf numFmtId="0" fontId="10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right"/>
    </xf>
    <xf numFmtId="0" fontId="16" fillId="0" borderId="0" xfId="0" applyFont="1" applyBorder="1"/>
    <xf numFmtId="0" fontId="16" fillId="0" borderId="39" xfId="0" applyFont="1" applyBorder="1"/>
    <xf numFmtId="0" fontId="16" fillId="0" borderId="46" xfId="0" applyFont="1" applyBorder="1"/>
    <xf numFmtId="0" fontId="11" fillId="0" borderId="52" xfId="12" applyFont="1" applyFill="1" applyBorder="1" applyAlignment="1">
      <alignment horizontal="center"/>
    </xf>
    <xf numFmtId="43" fontId="10" fillId="0" borderId="52" xfId="1" applyFont="1" applyFill="1" applyBorder="1" applyAlignment="1">
      <alignment horizontal="left"/>
    </xf>
    <xf numFmtId="2" fontId="11" fillId="0" borderId="52" xfId="9" applyNumberFormat="1" applyFont="1" applyFill="1" applyBorder="1" applyAlignment="1">
      <alignment horizontal="center"/>
    </xf>
    <xf numFmtId="43" fontId="11" fillId="0" borderId="52" xfId="13" applyFont="1" applyFill="1" applyBorder="1" applyAlignment="1">
      <alignment horizontal="center"/>
    </xf>
    <xf numFmtId="43" fontId="11" fillId="0" borderId="52" xfId="13" applyFont="1" applyFill="1" applyBorder="1" applyAlignment="1">
      <alignment horizontal="right"/>
    </xf>
    <xf numFmtId="4" fontId="11" fillId="0" borderId="52" xfId="10" applyNumberFormat="1" applyFont="1" applyFill="1" applyBorder="1" applyAlignment="1">
      <alignment vertical="center"/>
    </xf>
    <xf numFmtId="4" fontId="11" fillId="0" borderId="52" xfId="11" applyNumberFormat="1" applyFont="1" applyFill="1" applyBorder="1" applyAlignment="1">
      <alignment vertical="center"/>
    </xf>
    <xf numFmtId="0" fontId="11" fillId="0" borderId="52" xfId="8" applyFont="1" applyFill="1" applyBorder="1" applyAlignment="1">
      <alignment horizontal="left"/>
    </xf>
    <xf numFmtId="0" fontId="26" fillId="0" borderId="10" xfId="12" applyFont="1" applyFill="1" applyBorder="1" applyAlignment="1">
      <alignment horizontal="center"/>
    </xf>
    <xf numFmtId="0" fontId="11" fillId="2" borderId="10" xfId="12" applyFont="1" applyFill="1" applyBorder="1" applyAlignment="1">
      <alignment horizontal="center"/>
    </xf>
    <xf numFmtId="43" fontId="11" fillId="2" borderId="10" xfId="1" applyFont="1" applyFill="1" applyBorder="1" applyAlignment="1">
      <alignment horizontal="left"/>
    </xf>
    <xf numFmtId="43" fontId="10" fillId="0" borderId="9" xfId="1" applyFont="1" applyFill="1" applyBorder="1" applyAlignment="1">
      <alignment horizontal="left"/>
    </xf>
    <xf numFmtId="43" fontId="11" fillId="0" borderId="9" xfId="1" applyFont="1" applyFill="1" applyBorder="1" applyAlignment="1">
      <alignment horizontal="left"/>
    </xf>
    <xf numFmtId="43" fontId="26" fillId="0" borderId="9" xfId="1" applyFont="1" applyFill="1" applyBorder="1" applyAlignment="1">
      <alignment horizontal="left"/>
    </xf>
    <xf numFmtId="43" fontId="11" fillId="2" borderId="9" xfId="1" applyFont="1" applyFill="1" applyBorder="1" applyAlignment="1">
      <alignment horizontal="left"/>
    </xf>
    <xf numFmtId="0" fontId="11" fillId="0" borderId="9" xfId="4" applyFont="1" applyFill="1" applyBorder="1" applyAlignment="1">
      <alignment horizontal="left"/>
    </xf>
    <xf numFmtId="0" fontId="11" fillId="0" borderId="53" xfId="12" applyFont="1" applyFill="1" applyBorder="1" applyAlignment="1">
      <alignment horizontal="center"/>
    </xf>
    <xf numFmtId="43" fontId="11" fillId="0" borderId="44" xfId="1" applyFont="1" applyFill="1" applyBorder="1" applyAlignment="1">
      <alignment horizontal="left"/>
    </xf>
    <xf numFmtId="43" fontId="11" fillId="5" borderId="14" xfId="1" applyFont="1" applyFill="1" applyBorder="1" applyAlignment="1">
      <alignment horizontal="left"/>
    </xf>
    <xf numFmtId="43" fontId="11" fillId="5" borderId="13" xfId="1" applyFont="1" applyFill="1" applyBorder="1" applyAlignment="1">
      <alignment horizontal="left"/>
    </xf>
    <xf numFmtId="43" fontId="11" fillId="5" borderId="54" xfId="1" applyFont="1" applyFill="1" applyBorder="1" applyAlignment="1">
      <alignment horizontal="left"/>
    </xf>
    <xf numFmtId="43" fontId="11" fillId="0" borderId="35" xfId="1" applyFont="1" applyBorder="1" applyAlignment="1">
      <alignment vertical="center"/>
    </xf>
    <xf numFmtId="43" fontId="11" fillId="5" borderId="55" xfId="1" applyFont="1" applyFill="1" applyBorder="1" applyAlignment="1">
      <alignment horizontal="left"/>
    </xf>
    <xf numFmtId="43" fontId="11" fillId="0" borderId="48" xfId="13" applyFont="1" applyFill="1" applyBorder="1" applyAlignment="1">
      <alignment horizontal="center"/>
    </xf>
    <xf numFmtId="4" fontId="11" fillId="0" borderId="9" xfId="11" applyNumberFormat="1" applyFont="1" applyFill="1" applyBorder="1" applyAlignment="1">
      <alignment vertical="center"/>
    </xf>
    <xf numFmtId="4" fontId="26" fillId="0" borderId="9" xfId="11" applyNumberFormat="1" applyFont="1" applyFill="1" applyBorder="1" applyAlignment="1">
      <alignment vertical="center"/>
    </xf>
    <xf numFmtId="4" fontId="11" fillId="0" borderId="12" xfId="11" applyNumberFormat="1" applyFont="1" applyFill="1" applyBorder="1" applyAlignment="1">
      <alignment vertical="center"/>
    </xf>
    <xf numFmtId="43" fontId="11" fillId="0" borderId="12" xfId="11" applyFont="1" applyFill="1" applyBorder="1"/>
    <xf numFmtId="4" fontId="11" fillId="0" borderId="44" xfId="11" applyNumberFormat="1" applyFont="1" applyFill="1" applyBorder="1" applyAlignment="1">
      <alignment vertical="center"/>
    </xf>
    <xf numFmtId="43" fontId="11" fillId="0" borderId="32" xfId="13" applyFont="1" applyFill="1" applyBorder="1" applyAlignment="1">
      <alignment horizontal="right"/>
    </xf>
    <xf numFmtId="43" fontId="26" fillId="0" borderId="32" xfId="13" applyFont="1" applyFill="1" applyBorder="1" applyAlignment="1">
      <alignment horizontal="right"/>
    </xf>
    <xf numFmtId="43" fontId="11" fillId="2" borderId="32" xfId="13" applyFont="1" applyFill="1" applyBorder="1" applyAlignment="1">
      <alignment horizontal="right"/>
    </xf>
    <xf numFmtId="43" fontId="11" fillId="0" borderId="19" xfId="13" applyFont="1" applyFill="1" applyBorder="1" applyAlignment="1">
      <alignment horizontal="right"/>
    </xf>
    <xf numFmtId="43" fontId="11" fillId="0" borderId="0" xfId="0" applyNumberFormat="1" applyFont="1" applyBorder="1" applyAlignment="1">
      <alignment horizontal="center"/>
    </xf>
    <xf numFmtId="41" fontId="11" fillId="0" borderId="0" xfId="0" applyNumberFormat="1" applyFont="1" applyBorder="1" applyAlignment="1">
      <alignment horizontal="righ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11" xfId="0" applyFont="1" applyBorder="1"/>
    <xf numFmtId="0" fontId="10" fillId="0" borderId="15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6" fillId="2" borderId="35" xfId="5" applyFont="1" applyFill="1" applyBorder="1" applyAlignment="1">
      <alignment horizontal="left" vertical="center"/>
    </xf>
    <xf numFmtId="43" fontId="11" fillId="2" borderId="47" xfId="11" applyFont="1" applyFill="1" applyBorder="1" applyAlignment="1">
      <alignment vertical="center"/>
    </xf>
    <xf numFmtId="43" fontId="10" fillId="2" borderId="47" xfId="11" applyFont="1" applyFill="1" applyBorder="1" applyAlignment="1">
      <alignment vertical="center"/>
    </xf>
    <xf numFmtId="43" fontId="11" fillId="0" borderId="35" xfId="11" applyFont="1" applyBorder="1" applyAlignment="1">
      <alignment vertical="center"/>
    </xf>
    <xf numFmtId="43" fontId="10" fillId="2" borderId="0" xfId="11" applyFont="1" applyFill="1" applyBorder="1" applyAlignment="1">
      <alignment horizontal="left" vertical="center"/>
    </xf>
    <xf numFmtId="43" fontId="10" fillId="2" borderId="47" xfId="11" applyFont="1" applyFill="1" applyBorder="1" applyAlignment="1">
      <alignment horizontal="left" vertical="center"/>
    </xf>
    <xf numFmtId="43" fontId="11" fillId="2" borderId="47" xfId="11" applyFont="1" applyFill="1" applyBorder="1" applyAlignment="1">
      <alignment horizontal="left" vertical="center"/>
    </xf>
    <xf numFmtId="0" fontId="11" fillId="0" borderId="35" xfId="0" applyFont="1" applyBorder="1"/>
    <xf numFmtId="0" fontId="11" fillId="0" borderId="47" xfId="0" applyFont="1" applyBorder="1"/>
    <xf numFmtId="0" fontId="11" fillId="0" borderId="33" xfId="0" applyFont="1" applyBorder="1"/>
    <xf numFmtId="0" fontId="10" fillId="0" borderId="35" xfId="0" applyFont="1" applyBorder="1" applyAlignment="1">
      <alignment horizontal="left" vertical="center"/>
    </xf>
    <xf numFmtId="0" fontId="11" fillId="0" borderId="35" xfId="0" applyFont="1" applyBorder="1" applyAlignment="1">
      <alignment horizontal="left" vertical="center"/>
    </xf>
    <xf numFmtId="0" fontId="11" fillId="0" borderId="0" xfId="0" applyFont="1" applyFill="1" applyBorder="1"/>
    <xf numFmtId="0" fontId="10" fillId="5" borderId="0" xfId="0" applyFont="1" applyFill="1" applyBorder="1" applyAlignment="1">
      <alignment horizontal="center"/>
    </xf>
    <xf numFmtId="0" fontId="10" fillId="0" borderId="35" xfId="0" applyFont="1" applyBorder="1"/>
    <xf numFmtId="43" fontId="10" fillId="2" borderId="35" xfId="11" applyFont="1" applyFill="1" applyBorder="1" applyAlignment="1">
      <alignment vertical="center"/>
    </xf>
    <xf numFmtId="43" fontId="11" fillId="2" borderId="35" xfId="11" applyFont="1" applyFill="1" applyBorder="1" applyAlignment="1">
      <alignment vertical="center"/>
    </xf>
    <xf numFmtId="43" fontId="10" fillId="5" borderId="33" xfId="11" applyFont="1" applyFill="1" applyBorder="1" applyAlignment="1">
      <alignment horizontal="center" vertical="center"/>
    </xf>
    <xf numFmtId="0" fontId="10" fillId="0" borderId="33" xfId="0" applyFont="1" applyFill="1" applyBorder="1"/>
    <xf numFmtId="0" fontId="11" fillId="0" borderId="33" xfId="0" applyFont="1" applyFill="1" applyBorder="1"/>
    <xf numFmtId="0" fontId="11" fillId="0" borderId="35" xfId="0" applyFont="1" applyFill="1" applyBorder="1"/>
    <xf numFmtId="0" fontId="10" fillId="0" borderId="33" xfId="0" applyFont="1" applyBorder="1"/>
    <xf numFmtId="0" fontId="10" fillId="0" borderId="47" xfId="0" applyFont="1" applyBorder="1"/>
    <xf numFmtId="0" fontId="11" fillId="0" borderId="35" xfId="15" applyFont="1" applyBorder="1"/>
    <xf numFmtId="0" fontId="10" fillId="5" borderId="33" xfId="0" applyFont="1" applyFill="1" applyBorder="1" applyAlignment="1">
      <alignment horizontal="center"/>
    </xf>
    <xf numFmtId="0" fontId="10" fillId="0" borderId="47" xfId="0" applyFont="1" applyFill="1" applyBorder="1"/>
    <xf numFmtId="0" fontId="11" fillId="0" borderId="47" xfId="4" applyFont="1" applyFill="1" applyBorder="1" applyAlignment="1">
      <alignment horizontal="left"/>
    </xf>
    <xf numFmtId="0" fontId="11" fillId="0" borderId="35" xfId="4" applyFont="1" applyFill="1" applyBorder="1" applyAlignment="1">
      <alignment horizontal="left"/>
    </xf>
    <xf numFmtId="0" fontId="10" fillId="5" borderId="47" xfId="4" applyFont="1" applyFill="1" applyBorder="1" applyAlignment="1">
      <alignment horizontal="center"/>
    </xf>
    <xf numFmtId="0" fontId="11" fillId="0" borderId="49" xfId="0" applyFont="1" applyFill="1" applyBorder="1"/>
    <xf numFmtId="0" fontId="6" fillId="0" borderId="9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5" fillId="5" borderId="9" xfId="0" applyFont="1" applyFill="1" applyBorder="1" applyAlignment="1">
      <alignment horizontal="center" vertical="center"/>
    </xf>
    <xf numFmtId="0" fontId="5" fillId="2" borderId="9" xfId="5" applyFont="1" applyFill="1" applyBorder="1" applyAlignment="1">
      <alignment horizontal="center" vertical="center"/>
    </xf>
    <xf numFmtId="0" fontId="6" fillId="2" borderId="9" xfId="5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/>
    </xf>
    <xf numFmtId="2" fontId="6" fillId="2" borderId="9" xfId="5" applyNumberFormat="1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7" fillId="2" borderId="9" xfId="0" applyFont="1" applyFill="1" applyBorder="1"/>
    <xf numFmtId="0" fontId="6" fillId="2" borderId="9" xfId="0" applyFont="1" applyFill="1" applyBorder="1" applyAlignment="1">
      <alignment horizontal="center"/>
    </xf>
    <xf numFmtId="0" fontId="6" fillId="2" borderId="9" xfId="8" applyFont="1" applyFill="1" applyBorder="1" applyAlignment="1">
      <alignment horizontal="center"/>
    </xf>
    <xf numFmtId="2" fontId="6" fillId="2" borderId="9" xfId="0" applyNumberFormat="1" applyFont="1" applyFill="1" applyBorder="1" applyAlignment="1">
      <alignment horizontal="center"/>
    </xf>
    <xf numFmtId="189" fontId="6" fillId="2" borderId="9" xfId="0" applyNumberFormat="1" applyFont="1" applyFill="1" applyBorder="1" applyAlignment="1">
      <alignment horizontal="center"/>
    </xf>
    <xf numFmtId="0" fontId="10" fillId="0" borderId="12" xfId="11" applyNumberFormat="1" applyFont="1" applyFill="1" applyBorder="1" applyAlignment="1">
      <alignment horizontal="center" vertical="center"/>
    </xf>
    <xf numFmtId="0" fontId="11" fillId="0" borderId="9" xfId="11" applyNumberFormat="1" applyFont="1" applyFill="1" applyBorder="1" applyAlignment="1">
      <alignment horizontal="center" vertical="center"/>
    </xf>
    <xf numFmtId="0" fontId="10" fillId="5" borderId="9" xfId="11" applyNumberFormat="1" applyFont="1" applyFill="1" applyBorder="1" applyAlignment="1">
      <alignment horizontal="center" vertical="center"/>
    </xf>
    <xf numFmtId="0" fontId="10" fillId="0" borderId="9" xfId="11" applyNumberFormat="1" applyFont="1" applyFill="1" applyBorder="1" applyAlignment="1">
      <alignment horizontal="center" vertical="center"/>
    </xf>
    <xf numFmtId="0" fontId="10" fillId="0" borderId="9" xfId="12" applyFont="1" applyFill="1" applyBorder="1"/>
    <xf numFmtId="0" fontId="10" fillId="0" borderId="12" xfId="12" applyFont="1" applyFill="1" applyBorder="1" applyAlignment="1">
      <alignment horizontal="center"/>
    </xf>
    <xf numFmtId="0" fontId="10" fillId="0" borderId="9" xfId="12" applyNumberFormat="1" applyFont="1" applyFill="1" applyBorder="1" applyAlignment="1">
      <alignment horizontal="center"/>
    </xf>
    <xf numFmtId="0" fontId="10" fillId="0" borderId="12" xfId="12" applyNumberFormat="1" applyFont="1" applyFill="1" applyBorder="1" applyAlignment="1">
      <alignment horizontal="center"/>
    </xf>
    <xf numFmtId="0" fontId="11" fillId="0" borderId="9" xfId="12" applyNumberFormat="1" applyFont="1" applyFill="1" applyBorder="1" applyAlignment="1">
      <alignment horizontal="center"/>
    </xf>
    <xf numFmtId="0" fontId="11" fillId="0" borderId="9" xfId="12" applyFont="1" applyFill="1" applyBorder="1" applyAlignment="1">
      <alignment horizontal="center"/>
    </xf>
    <xf numFmtId="0" fontId="11" fillId="5" borderId="12" xfId="12" applyFont="1" applyFill="1" applyBorder="1" applyAlignment="1">
      <alignment horizontal="center"/>
    </xf>
    <xf numFmtId="0" fontId="10" fillId="0" borderId="9" xfId="11" applyNumberFormat="1" applyFont="1" applyFill="1" applyBorder="1" applyAlignment="1">
      <alignment horizontal="center"/>
    </xf>
    <xf numFmtId="0" fontId="10" fillId="5" borderId="12" xfId="11" applyNumberFormat="1" applyFont="1" applyFill="1" applyBorder="1" applyAlignment="1">
      <alignment horizontal="center"/>
    </xf>
    <xf numFmtId="0" fontId="10" fillId="0" borderId="12" xfId="12" applyFont="1" applyFill="1" applyBorder="1" applyAlignment="1">
      <alignment horizontal="center" vertical="center"/>
    </xf>
    <xf numFmtId="0" fontId="10" fillId="0" borderId="9" xfId="12" applyFont="1" applyFill="1" applyBorder="1" applyAlignment="1">
      <alignment horizontal="center" vertical="center"/>
    </xf>
    <xf numFmtId="0" fontId="11" fillId="0" borderId="9" xfId="12" applyFont="1" applyFill="1" applyBorder="1" applyAlignment="1">
      <alignment horizontal="center" vertical="center"/>
    </xf>
    <xf numFmtId="0" fontId="11" fillId="5" borderId="9" xfId="12" applyFont="1" applyFill="1" applyBorder="1" applyAlignment="1">
      <alignment horizontal="center" vertical="center"/>
    </xf>
    <xf numFmtId="0" fontId="11" fillId="0" borderId="9" xfId="12" applyFont="1" applyFill="1" applyBorder="1"/>
    <xf numFmtId="0" fontId="11" fillId="5" borderId="9" xfId="12" applyFont="1" applyFill="1" applyBorder="1"/>
    <xf numFmtId="0" fontId="10" fillId="0" borderId="9" xfId="12" applyNumberFormat="1" applyFont="1" applyFill="1" applyBorder="1" applyAlignment="1">
      <alignment horizontal="center" vertical="center"/>
    </xf>
    <xf numFmtId="0" fontId="10" fillId="0" borderId="9" xfId="12" applyFont="1" applyFill="1" applyBorder="1" applyAlignment="1">
      <alignment horizontal="center"/>
    </xf>
    <xf numFmtId="0" fontId="10" fillId="0" borderId="9" xfId="16" applyNumberFormat="1" applyFont="1" applyFill="1" applyBorder="1" applyAlignment="1">
      <alignment horizontal="center" vertical="center"/>
    </xf>
    <xf numFmtId="0" fontId="10" fillId="0" borderId="9" xfId="16" applyFont="1" applyFill="1" applyBorder="1" applyAlignment="1">
      <alignment horizontal="center"/>
    </xf>
    <xf numFmtId="0" fontId="10" fillId="5" borderId="12" xfId="16" applyFont="1" applyFill="1" applyBorder="1" applyAlignment="1">
      <alignment horizontal="center"/>
    </xf>
    <xf numFmtId="0" fontId="10" fillId="0" borderId="12" xfId="16" applyNumberFormat="1" applyFont="1" applyFill="1" applyBorder="1" applyAlignment="1">
      <alignment horizontal="center"/>
    </xf>
    <xf numFmtId="0" fontId="11" fillId="0" borderId="9" xfId="16" applyFont="1" applyFill="1" applyBorder="1"/>
    <xf numFmtId="0" fontId="10" fillId="5" borderId="9" xfId="16" applyFont="1" applyFill="1" applyBorder="1"/>
    <xf numFmtId="0" fontId="11" fillId="5" borderId="9" xfId="16" applyFont="1" applyFill="1" applyBorder="1"/>
    <xf numFmtId="2" fontId="5" fillId="5" borderId="9" xfId="0" applyNumberFormat="1" applyFont="1" applyFill="1" applyBorder="1" applyAlignment="1">
      <alignment horizontal="center"/>
    </xf>
    <xf numFmtId="0" fontId="11" fillId="2" borderId="9" xfId="16" applyFont="1" applyFill="1" applyBorder="1"/>
    <xf numFmtId="0" fontId="5" fillId="2" borderId="33" xfId="0" applyFont="1" applyFill="1" applyBorder="1" applyAlignment="1">
      <alignment horizontal="left"/>
    </xf>
    <xf numFmtId="2" fontId="6" fillId="0" borderId="35" xfId="0" applyNumberFormat="1" applyFont="1" applyFill="1" applyBorder="1" applyAlignment="1">
      <alignment horizontal="left"/>
    </xf>
    <xf numFmtId="2" fontId="5" fillId="0" borderId="35" xfId="0" applyNumberFormat="1" applyFont="1" applyFill="1" applyBorder="1" applyAlignment="1">
      <alignment horizontal="left"/>
    </xf>
    <xf numFmtId="2" fontId="5" fillId="0" borderId="35" xfId="0" applyNumberFormat="1" applyFont="1" applyFill="1" applyBorder="1" applyAlignment="1"/>
    <xf numFmtId="0" fontId="6" fillId="0" borderId="35" xfId="4" applyFont="1" applyBorder="1" applyAlignment="1">
      <alignment vertical="center"/>
    </xf>
    <xf numFmtId="2" fontId="5" fillId="4" borderId="35" xfId="0" applyNumberFormat="1" applyFont="1" applyFill="1" applyBorder="1" applyAlignment="1">
      <alignment horizontal="center"/>
    </xf>
    <xf numFmtId="0" fontId="5" fillId="5" borderId="35" xfId="0" applyFont="1" applyFill="1" applyBorder="1" applyAlignment="1">
      <alignment horizontal="left" vertical="center"/>
    </xf>
    <xf numFmtId="0" fontId="5" fillId="2" borderId="35" xfId="5" applyFont="1" applyFill="1" applyBorder="1" applyAlignment="1">
      <alignment horizontal="left" vertical="center"/>
    </xf>
    <xf numFmtId="2" fontId="5" fillId="5" borderId="35" xfId="0" applyNumberFormat="1" applyFont="1" applyFill="1" applyBorder="1" applyAlignment="1">
      <alignment horizontal="center"/>
    </xf>
    <xf numFmtId="43" fontId="6" fillId="2" borderId="35" xfId="1" applyFont="1" applyFill="1" applyBorder="1" applyAlignment="1">
      <alignment horizontal="left" vertical="center"/>
    </xf>
    <xf numFmtId="0" fontId="6" fillId="2" borderId="33" xfId="5" applyFont="1" applyFill="1" applyBorder="1" applyAlignment="1">
      <alignment horizontal="left" vertical="center"/>
    </xf>
    <xf numFmtId="2" fontId="6" fillId="2" borderId="35" xfId="5" applyNumberFormat="1" applyFont="1" applyFill="1" applyBorder="1" applyAlignment="1">
      <alignment horizontal="left" vertical="center"/>
    </xf>
    <xf numFmtId="2" fontId="5" fillId="2" borderId="35" xfId="5" applyNumberFormat="1" applyFont="1" applyFill="1" applyBorder="1" applyAlignment="1">
      <alignment horizontal="left" vertical="center"/>
    </xf>
    <xf numFmtId="43" fontId="6" fillId="2" borderId="35" xfId="5" applyNumberFormat="1" applyFont="1" applyFill="1" applyBorder="1" applyAlignment="1">
      <alignment horizontal="left" vertical="center"/>
    </xf>
    <xf numFmtId="0" fontId="5" fillId="2" borderId="35" xfId="0" applyFont="1" applyFill="1" applyBorder="1" applyAlignment="1">
      <alignment horizontal="left" vertical="center"/>
    </xf>
    <xf numFmtId="2" fontId="6" fillId="2" borderId="35" xfId="0" applyNumberFormat="1" applyFont="1" applyFill="1" applyBorder="1" applyAlignment="1">
      <alignment horizontal="left"/>
    </xf>
    <xf numFmtId="2" fontId="6" fillId="2" borderId="35" xfId="0" quotePrefix="1" applyNumberFormat="1" applyFont="1" applyFill="1" applyBorder="1" applyAlignment="1">
      <alignment horizontal="left"/>
    </xf>
    <xf numFmtId="2" fontId="6" fillId="2" borderId="35" xfId="8" applyNumberFormat="1" applyFont="1" applyFill="1" applyBorder="1" applyAlignment="1">
      <alignment horizontal="left"/>
    </xf>
    <xf numFmtId="2" fontId="6" fillId="2" borderId="35" xfId="0" quotePrefix="1" applyNumberFormat="1" applyFont="1" applyFill="1" applyBorder="1" applyAlignment="1">
      <alignment horizontal="left" vertical="center"/>
    </xf>
    <xf numFmtId="43" fontId="10" fillId="0" borderId="35" xfId="11" applyFont="1" applyBorder="1" applyAlignment="1">
      <alignment vertical="center"/>
    </xf>
    <xf numFmtId="43" fontId="11" fillId="0" borderId="33" xfId="11" applyFont="1" applyBorder="1" applyAlignment="1">
      <alignment vertical="center"/>
    </xf>
    <xf numFmtId="43" fontId="11" fillId="0" borderId="35" xfId="11" applyFont="1" applyBorder="1" applyAlignment="1">
      <alignment horizontal="left" vertical="center"/>
    </xf>
    <xf numFmtId="43" fontId="10" fillId="5" borderId="0" xfId="11" applyFont="1" applyFill="1" applyBorder="1" applyAlignment="1">
      <alignment horizontal="center"/>
    </xf>
    <xf numFmtId="43" fontId="10" fillId="2" borderId="35" xfId="11" applyFont="1" applyFill="1" applyBorder="1" applyAlignment="1">
      <alignment horizontal="left" vertical="center"/>
    </xf>
    <xf numFmtId="0" fontId="10" fillId="5" borderId="35" xfId="0" applyFont="1" applyFill="1" applyBorder="1" applyAlignment="1">
      <alignment horizontal="center"/>
    </xf>
    <xf numFmtId="0" fontId="10" fillId="2" borderId="33" xfId="0" applyFont="1" applyFill="1" applyBorder="1" applyAlignment="1">
      <alignment horizontal="center"/>
    </xf>
    <xf numFmtId="43" fontId="11" fillId="0" borderId="35" xfId="11" applyFont="1" applyFill="1" applyBorder="1" applyAlignment="1">
      <alignment horizontal="center" vertical="center"/>
    </xf>
    <xf numFmtId="43" fontId="11" fillId="0" borderId="33" xfId="11" applyFont="1" applyFill="1" applyBorder="1" applyAlignment="1">
      <alignment horizontal="center" vertical="center"/>
    </xf>
    <xf numFmtId="43" fontId="11" fillId="0" borderId="35" xfId="11" applyFont="1" applyFill="1" applyBorder="1"/>
    <xf numFmtId="0" fontId="11" fillId="0" borderId="33" xfId="12" applyFont="1" applyFill="1" applyBorder="1"/>
    <xf numFmtId="187" fontId="6" fillId="2" borderId="33" xfId="2" applyFont="1" applyFill="1" applyBorder="1" applyAlignment="1">
      <alignment horizontal="right"/>
    </xf>
    <xf numFmtId="187" fontId="6" fillId="0" borderId="35" xfId="2" applyFont="1" applyFill="1" applyBorder="1" applyAlignment="1">
      <alignment horizontal="right"/>
    </xf>
    <xf numFmtId="187" fontId="5" fillId="4" borderId="35" xfId="2" applyFont="1" applyFill="1" applyBorder="1" applyAlignment="1">
      <alignment horizontal="right"/>
    </xf>
    <xf numFmtId="4" fontId="6" fillId="5" borderId="35" xfId="0" applyNumberFormat="1" applyFont="1" applyFill="1" applyBorder="1" applyAlignment="1">
      <alignment horizontal="right"/>
    </xf>
    <xf numFmtId="187" fontId="6" fillId="2" borderId="35" xfId="2" applyFont="1" applyFill="1" applyBorder="1" applyAlignment="1">
      <alignment horizontal="right"/>
    </xf>
    <xf numFmtId="187" fontId="5" fillId="5" borderId="35" xfId="2" applyFont="1" applyFill="1" applyBorder="1" applyAlignment="1">
      <alignment horizontal="right"/>
    </xf>
    <xf numFmtId="187" fontId="5" fillId="0" borderId="35" xfId="2" applyFont="1" applyFill="1" applyBorder="1" applyAlignment="1">
      <alignment horizontal="right"/>
    </xf>
    <xf numFmtId="4" fontId="6" fillId="2" borderId="35" xfId="6" applyNumberFormat="1" applyFont="1" applyFill="1" applyBorder="1" applyAlignment="1">
      <alignment horizontal="right"/>
    </xf>
    <xf numFmtId="187" fontId="6" fillId="2" borderId="35" xfId="9" applyFont="1" applyFill="1" applyBorder="1" applyAlignment="1">
      <alignment horizontal="right"/>
    </xf>
    <xf numFmtId="187" fontId="5" fillId="5" borderId="35" xfId="9" applyFont="1" applyFill="1" applyBorder="1" applyAlignment="1">
      <alignment horizontal="right"/>
    </xf>
    <xf numFmtId="4" fontId="6" fillId="2" borderId="11" xfId="0" applyNumberFormat="1" applyFont="1" applyFill="1" applyBorder="1" applyAlignment="1">
      <alignment horizontal="center"/>
    </xf>
    <xf numFmtId="43" fontId="11" fillId="0" borderId="10" xfId="1" applyFont="1" applyBorder="1" applyAlignment="1">
      <alignment horizontal="center" vertical="center"/>
    </xf>
    <xf numFmtId="43" fontId="11" fillId="0" borderId="11" xfId="1" applyFont="1" applyBorder="1" applyAlignment="1">
      <alignment vertical="center"/>
    </xf>
    <xf numFmtId="43" fontId="10" fillId="5" borderId="32" xfId="1" applyFont="1" applyFill="1" applyBorder="1" applyAlignment="1">
      <alignment vertical="center"/>
    </xf>
    <xf numFmtId="43" fontId="11" fillId="0" borderId="32" xfId="1" applyFont="1" applyFill="1" applyBorder="1"/>
    <xf numFmtId="43" fontId="11" fillId="0" borderId="32" xfId="1" applyFont="1" applyFill="1" applyBorder="1" applyAlignment="1">
      <alignment horizontal="center"/>
    </xf>
    <xf numFmtId="43" fontId="11" fillId="0" borderId="10" xfId="1" applyFont="1" applyFill="1" applyBorder="1" applyAlignment="1">
      <alignment horizontal="center"/>
    </xf>
    <xf numFmtId="43" fontId="10" fillId="5" borderId="10" xfId="1" applyFont="1" applyFill="1" applyBorder="1" applyAlignment="1">
      <alignment horizontal="center"/>
    </xf>
    <xf numFmtId="43" fontId="11" fillId="5" borderId="10" xfId="1" applyFont="1" applyFill="1" applyBorder="1" applyAlignment="1">
      <alignment vertical="center"/>
    </xf>
    <xf numFmtId="43" fontId="11" fillId="2" borderId="10" xfId="1" applyFont="1" applyFill="1" applyBorder="1" applyAlignment="1">
      <alignment vertical="center"/>
    </xf>
    <xf numFmtId="0" fontId="6" fillId="0" borderId="9" xfId="0" applyFont="1" applyFill="1" applyBorder="1" applyAlignment="1">
      <alignment horizontal="left"/>
    </xf>
    <xf numFmtId="0" fontId="6" fillId="4" borderId="9" xfId="0" applyFont="1" applyFill="1" applyBorder="1" applyAlignment="1">
      <alignment horizontal="left"/>
    </xf>
    <xf numFmtId="0" fontId="6" fillId="5" borderId="9" xfId="0" applyFont="1" applyFill="1" applyBorder="1" applyAlignment="1">
      <alignment horizontal="right"/>
    </xf>
    <xf numFmtId="0" fontId="6" fillId="0" borderId="9" xfId="0" applyFont="1" applyFill="1" applyBorder="1" applyAlignment="1">
      <alignment horizontal="right"/>
    </xf>
    <xf numFmtId="4" fontId="6" fillId="2" borderId="9" xfId="6" applyNumberFormat="1" applyFont="1" applyFill="1" applyBorder="1" applyAlignment="1">
      <alignment horizontal="right"/>
    </xf>
    <xf numFmtId="0" fontId="6" fillId="2" borderId="9" xfId="0" applyFont="1" applyFill="1" applyBorder="1" applyAlignment="1">
      <alignment horizontal="left"/>
    </xf>
    <xf numFmtId="188" fontId="6" fillId="2" borderId="9" xfId="0" applyNumberFormat="1" applyFont="1" applyFill="1" applyBorder="1" applyAlignment="1">
      <alignment horizontal="center" vertical="center"/>
    </xf>
    <xf numFmtId="187" fontId="6" fillId="2" borderId="9" xfId="0" applyNumberFormat="1" applyFont="1" applyFill="1" applyBorder="1" applyAlignment="1">
      <alignment horizontal="left"/>
    </xf>
    <xf numFmtId="0" fontId="6" fillId="2" borderId="9" xfId="8" applyFont="1" applyFill="1" applyBorder="1" applyAlignment="1">
      <alignment horizontal="left"/>
    </xf>
    <xf numFmtId="43" fontId="6" fillId="5" borderId="9" xfId="1" applyFont="1" applyFill="1" applyBorder="1" applyAlignment="1">
      <alignment horizontal="left"/>
    </xf>
    <xf numFmtId="43" fontId="11" fillId="0" borderId="9" xfId="11" applyFont="1" applyFill="1" applyBorder="1" applyAlignment="1">
      <alignment horizontal="center" vertical="center"/>
    </xf>
    <xf numFmtId="43" fontId="10" fillId="5" borderId="12" xfId="11" applyFont="1" applyFill="1" applyBorder="1" applyAlignment="1">
      <alignment horizontal="center" vertical="center"/>
    </xf>
    <xf numFmtId="43" fontId="11" fillId="0" borderId="12" xfId="11" applyFont="1" applyFill="1" applyBorder="1" applyAlignment="1">
      <alignment horizontal="center" vertical="center"/>
    </xf>
    <xf numFmtId="0" fontId="11" fillId="5" borderId="12" xfId="12" applyFont="1" applyFill="1" applyBorder="1" applyAlignment="1">
      <alignment horizontal="center" vertical="center"/>
    </xf>
    <xf numFmtId="0" fontId="11" fillId="0" borderId="12" xfId="12" applyFont="1" applyFill="1" applyBorder="1" applyAlignment="1">
      <alignment horizontal="center" vertical="center"/>
    </xf>
    <xf numFmtId="43" fontId="11" fillId="5" borderId="12" xfId="11" applyFont="1" applyFill="1" applyBorder="1" applyAlignment="1">
      <alignment horizontal="center" vertical="center"/>
    </xf>
    <xf numFmtId="43" fontId="10" fillId="0" borderId="9" xfId="11" applyFont="1" applyFill="1" applyBorder="1" applyAlignment="1">
      <alignment horizontal="center" vertical="center"/>
    </xf>
    <xf numFmtId="0" fontId="10" fillId="5" borderId="9" xfId="12" applyFont="1" applyFill="1" applyBorder="1" applyAlignment="1">
      <alignment horizontal="center" vertical="center"/>
    </xf>
    <xf numFmtId="0" fontId="11" fillId="0" borderId="9" xfId="16" applyFont="1" applyFill="1" applyBorder="1" applyAlignment="1">
      <alignment horizontal="center" vertical="center"/>
    </xf>
    <xf numFmtId="0" fontId="10" fillId="5" borderId="9" xfId="16" applyFont="1" applyFill="1" applyBorder="1" applyAlignment="1">
      <alignment horizontal="center" vertical="center"/>
    </xf>
    <xf numFmtId="0" fontId="11" fillId="5" borderId="9" xfId="16" applyFont="1" applyFill="1" applyBorder="1" applyAlignment="1">
      <alignment horizontal="center" vertical="center"/>
    </xf>
    <xf numFmtId="0" fontId="11" fillId="2" borderId="9" xfId="16" applyFont="1" applyFill="1" applyBorder="1" applyAlignment="1">
      <alignment horizontal="center" vertical="center"/>
    </xf>
    <xf numFmtId="43" fontId="11" fillId="0" borderId="10" xfId="13" applyFont="1" applyFill="1" applyBorder="1" applyAlignment="1">
      <alignment horizontal="right"/>
    </xf>
    <xf numFmtId="43" fontId="11" fillId="0" borderId="35" xfId="13" applyFont="1" applyFill="1" applyBorder="1" applyAlignment="1">
      <alignment horizontal="center"/>
    </xf>
    <xf numFmtId="43" fontId="26" fillId="0" borderId="35" xfId="13" applyFont="1" applyFill="1" applyBorder="1" applyAlignment="1">
      <alignment horizontal="center"/>
    </xf>
    <xf numFmtId="43" fontId="11" fillId="2" borderId="35" xfId="13" applyFont="1" applyFill="1" applyBorder="1" applyAlignment="1">
      <alignment horizontal="center"/>
    </xf>
    <xf numFmtId="43" fontId="11" fillId="2" borderId="35" xfId="1" applyFont="1" applyFill="1" applyBorder="1" applyAlignment="1">
      <alignment horizontal="center"/>
    </xf>
    <xf numFmtId="0" fontId="11" fillId="0" borderId="35" xfId="15" applyFont="1" applyBorder="1" applyAlignment="1">
      <alignment horizontal="center"/>
    </xf>
    <xf numFmtId="2" fontId="11" fillId="0" borderId="9" xfId="9" applyNumberFormat="1" applyFont="1" applyFill="1" applyBorder="1" applyAlignment="1">
      <alignment horizontal="center"/>
    </xf>
    <xf numFmtId="2" fontId="26" fillId="0" borderId="9" xfId="9" applyNumberFormat="1" applyFont="1" applyFill="1" applyBorder="1" applyAlignment="1">
      <alignment horizontal="center"/>
    </xf>
    <xf numFmtId="2" fontId="11" fillId="2" borderId="9" xfId="9" applyNumberFormat="1" applyFont="1" applyFill="1" applyBorder="1" applyAlignment="1">
      <alignment horizontal="center"/>
    </xf>
    <xf numFmtId="43" fontId="11" fillId="0" borderId="9" xfId="1" applyFont="1" applyBorder="1" applyAlignment="1">
      <alignment horizontal="center" vertical="center"/>
    </xf>
    <xf numFmtId="43" fontId="10" fillId="0" borderId="12" xfId="1" applyFont="1" applyFill="1" applyBorder="1" applyAlignment="1">
      <alignment horizontal="left"/>
    </xf>
    <xf numFmtId="2" fontId="11" fillId="0" borderId="12" xfId="9" applyNumberFormat="1" applyFont="1" applyFill="1" applyBorder="1" applyAlignment="1">
      <alignment horizontal="center"/>
    </xf>
    <xf numFmtId="43" fontId="11" fillId="0" borderId="33" xfId="13" applyFont="1" applyFill="1" applyBorder="1" applyAlignment="1">
      <alignment horizontal="center"/>
    </xf>
    <xf numFmtId="43" fontId="11" fillId="0" borderId="32" xfId="1" applyFont="1" applyFill="1" applyBorder="1" applyAlignment="1">
      <alignment horizontal="center" vertical="center"/>
    </xf>
    <xf numFmtId="4" fontId="11" fillId="0" borderId="9" xfId="10" applyNumberFormat="1" applyFont="1" applyFill="1" applyBorder="1" applyAlignment="1">
      <alignment vertical="center"/>
    </xf>
    <xf numFmtId="4" fontId="26" fillId="0" borderId="9" xfId="10" applyNumberFormat="1" applyFont="1" applyFill="1" applyBorder="1" applyAlignment="1">
      <alignment vertical="center"/>
    </xf>
    <xf numFmtId="4" fontId="11" fillId="0" borderId="12" xfId="10" applyNumberFormat="1" applyFont="1" applyFill="1" applyBorder="1" applyAlignment="1">
      <alignment vertical="center"/>
    </xf>
    <xf numFmtId="4" fontId="11" fillId="0" borderId="44" xfId="10" applyNumberFormat="1" applyFont="1" applyFill="1" applyBorder="1" applyAlignment="1">
      <alignment vertical="center"/>
    </xf>
    <xf numFmtId="4" fontId="11" fillId="0" borderId="33" xfId="11" applyNumberFormat="1" applyFont="1" applyFill="1" applyBorder="1" applyAlignment="1">
      <alignment vertical="center"/>
    </xf>
    <xf numFmtId="4" fontId="26" fillId="0" borderId="35" xfId="11" applyNumberFormat="1" applyFont="1" applyFill="1" applyBorder="1" applyAlignment="1">
      <alignment vertical="center"/>
    </xf>
    <xf numFmtId="4" fontId="11" fillId="2" borderId="35" xfId="11" applyNumberFormat="1" applyFont="1" applyFill="1" applyBorder="1" applyAlignment="1">
      <alignment vertical="center"/>
    </xf>
    <xf numFmtId="43" fontId="11" fillId="2" borderId="35" xfId="1" applyFont="1" applyFill="1" applyBorder="1" applyAlignment="1">
      <alignment horizontal="left"/>
    </xf>
    <xf numFmtId="4" fontId="11" fillId="0" borderId="47" xfId="11" applyNumberFormat="1" applyFont="1" applyFill="1" applyBorder="1" applyAlignment="1">
      <alignment vertical="center"/>
    </xf>
    <xf numFmtId="43" fontId="11" fillId="5" borderId="58" xfId="1" applyFont="1" applyFill="1" applyBorder="1" applyAlignment="1">
      <alignment horizontal="left"/>
    </xf>
    <xf numFmtId="43" fontId="11" fillId="0" borderId="12" xfId="13" applyFont="1" applyFill="1" applyBorder="1" applyAlignment="1">
      <alignment horizontal="right"/>
    </xf>
    <xf numFmtId="43" fontId="26" fillId="0" borderId="12" xfId="13" applyFont="1" applyFill="1" applyBorder="1" applyAlignment="1">
      <alignment horizontal="right"/>
    </xf>
    <xf numFmtId="43" fontId="11" fillId="2" borderId="12" xfId="13" applyFont="1" applyFill="1" applyBorder="1" applyAlignment="1">
      <alignment horizontal="right"/>
    </xf>
    <xf numFmtId="43" fontId="11" fillId="0" borderId="9" xfId="1" applyFont="1" applyBorder="1" applyAlignment="1">
      <alignment vertical="center"/>
    </xf>
    <xf numFmtId="43" fontId="11" fillId="0" borderId="36" xfId="13" applyFont="1" applyFill="1" applyBorder="1" applyAlignment="1">
      <alignment horizontal="right"/>
    </xf>
    <xf numFmtId="0" fontId="11" fillId="0" borderId="9" xfId="8" applyFont="1" applyFill="1" applyBorder="1" applyAlignment="1">
      <alignment horizontal="left"/>
    </xf>
    <xf numFmtId="0" fontId="26" fillId="0" borderId="9" xfId="8" applyFont="1" applyFill="1" applyBorder="1" applyAlignment="1">
      <alignment horizontal="left"/>
    </xf>
    <xf numFmtId="0" fontId="11" fillId="2" borderId="9" xfId="8" applyFont="1" applyFill="1" applyBorder="1" applyAlignment="1">
      <alignment horizontal="left"/>
    </xf>
    <xf numFmtId="0" fontId="11" fillId="0" borderId="44" xfId="8" applyFont="1" applyFill="1" applyBorder="1" applyAlignment="1">
      <alignment horizontal="left"/>
    </xf>
    <xf numFmtId="0" fontId="11" fillId="0" borderId="12" xfId="8" applyFont="1" applyFill="1" applyBorder="1" applyAlignment="1">
      <alignment horizontal="left"/>
    </xf>
    <xf numFmtId="2" fontId="6" fillId="0" borderId="1" xfId="0" applyNumberFormat="1" applyFont="1" applyBorder="1" applyAlignment="1">
      <alignment horizontal="left"/>
    </xf>
    <xf numFmtId="0" fontId="5" fillId="2" borderId="12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left"/>
    </xf>
    <xf numFmtId="3" fontId="6" fillId="2" borderId="34" xfId="0" applyNumberFormat="1" applyFont="1" applyFill="1" applyBorder="1" applyAlignment="1">
      <alignment horizontal="center"/>
    </xf>
    <xf numFmtId="3" fontId="6" fillId="0" borderId="11" xfId="0" applyNumberFormat="1" applyFont="1" applyFill="1" applyBorder="1" applyAlignment="1">
      <alignment horizontal="center"/>
    </xf>
    <xf numFmtId="3" fontId="6" fillId="4" borderId="11" xfId="0" applyNumberFormat="1" applyFont="1" applyFill="1" applyBorder="1" applyAlignment="1">
      <alignment horizontal="center"/>
    </xf>
    <xf numFmtId="4" fontId="6" fillId="5" borderId="11" xfId="0" applyNumberFormat="1" applyFont="1" applyFill="1" applyBorder="1" applyAlignment="1">
      <alignment horizontal="center"/>
    </xf>
    <xf numFmtId="4" fontId="6" fillId="5" borderId="11" xfId="0" applyNumberFormat="1" applyFont="1" applyFill="1" applyBorder="1" applyAlignment="1">
      <alignment horizontal="center" vertical="center"/>
    </xf>
    <xf numFmtId="4" fontId="6" fillId="2" borderId="11" xfId="5" applyNumberFormat="1" applyFont="1" applyFill="1" applyBorder="1" applyAlignment="1">
      <alignment horizontal="center" vertical="center"/>
    </xf>
    <xf numFmtId="3" fontId="6" fillId="2" borderId="11" xfId="0" applyNumberFormat="1" applyFont="1" applyFill="1" applyBorder="1" applyAlignment="1">
      <alignment horizontal="center"/>
    </xf>
    <xf numFmtId="3" fontId="6" fillId="5" borderId="11" xfId="0" applyNumberFormat="1" applyFont="1" applyFill="1" applyBorder="1" applyAlignment="1">
      <alignment horizontal="center"/>
    </xf>
    <xf numFmtId="3" fontId="6" fillId="2" borderId="11" xfId="8" applyNumberFormat="1" applyFont="1" applyFill="1" applyBorder="1" applyAlignment="1">
      <alignment horizontal="center"/>
    </xf>
    <xf numFmtId="43" fontId="11" fillId="0" borderId="11" xfId="11" applyFont="1" applyBorder="1" applyAlignment="1">
      <alignment horizontal="center"/>
    </xf>
    <xf numFmtId="43" fontId="11" fillId="0" borderId="34" xfId="11" applyFont="1" applyBorder="1" applyAlignment="1">
      <alignment horizontal="center"/>
    </xf>
    <xf numFmtId="43" fontId="11" fillId="0" borderId="11" xfId="11" applyFont="1" applyFill="1" applyBorder="1" applyAlignment="1">
      <alignment horizontal="center"/>
    </xf>
    <xf numFmtId="43" fontId="10" fillId="5" borderId="34" xfId="11" applyFont="1" applyFill="1" applyBorder="1" applyAlignment="1">
      <alignment horizontal="center"/>
    </xf>
    <xf numFmtId="43" fontId="11" fillId="0" borderId="34" xfId="1" applyFont="1" applyBorder="1" applyAlignment="1">
      <alignment horizontal="center" vertical="center"/>
    </xf>
    <xf numFmtId="43" fontId="11" fillId="0" borderId="11" xfId="1" applyFont="1" applyBorder="1" applyAlignment="1">
      <alignment horizontal="center" vertical="center"/>
    </xf>
    <xf numFmtId="0" fontId="11" fillId="0" borderId="51" xfId="0" applyFont="1" applyFill="1" applyBorder="1" applyAlignment="1">
      <alignment horizontal="center"/>
    </xf>
    <xf numFmtId="0" fontId="11" fillId="5" borderId="51" xfId="0" applyFont="1" applyFill="1" applyBorder="1" applyAlignment="1">
      <alignment horizontal="center"/>
    </xf>
    <xf numFmtId="43" fontId="11" fillId="0" borderId="34" xfId="1" applyFont="1" applyBorder="1" applyAlignment="1">
      <alignment vertical="center"/>
    </xf>
    <xf numFmtId="43" fontId="11" fillId="5" borderId="34" xfId="11" applyFont="1" applyFill="1" applyBorder="1" applyAlignment="1">
      <alignment horizontal="center"/>
    </xf>
    <xf numFmtId="0" fontId="11" fillId="0" borderId="34" xfId="0" applyFont="1" applyFill="1" applyBorder="1" applyAlignment="1">
      <alignment horizontal="center"/>
    </xf>
    <xf numFmtId="43" fontId="11" fillId="0" borderId="51" xfId="1" applyFont="1" applyBorder="1" applyAlignment="1">
      <alignment horizontal="center" vertical="center"/>
    </xf>
    <xf numFmtId="43" fontId="11" fillId="5" borderId="20" xfId="1" applyFont="1" applyFill="1" applyBorder="1" applyAlignment="1">
      <alignment vertical="center"/>
    </xf>
    <xf numFmtId="0" fontId="11" fillId="0" borderId="11" xfId="15" applyFont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43" fontId="11" fillId="5" borderId="34" xfId="1" applyFont="1" applyFill="1" applyBorder="1" applyAlignment="1">
      <alignment vertical="center"/>
    </xf>
    <xf numFmtId="43" fontId="10" fillId="5" borderId="11" xfId="1" applyFont="1" applyFill="1" applyBorder="1" applyAlignment="1">
      <alignment horizontal="center" vertical="center"/>
    </xf>
    <xf numFmtId="0" fontId="10" fillId="5" borderId="34" xfId="0" applyFont="1" applyFill="1" applyBorder="1" applyAlignment="1">
      <alignment horizontal="center"/>
    </xf>
    <xf numFmtId="2" fontId="5" fillId="5" borderId="11" xfId="0" applyNumberFormat="1" applyFont="1" applyFill="1" applyBorder="1" applyAlignment="1">
      <alignment horizontal="center"/>
    </xf>
    <xf numFmtId="43" fontId="11" fillId="2" borderId="34" xfId="1" applyFont="1" applyFill="1" applyBorder="1" applyAlignment="1">
      <alignment vertical="center"/>
    </xf>
    <xf numFmtId="43" fontId="6" fillId="0" borderId="9" xfId="1" applyFont="1" applyFill="1" applyBorder="1" applyAlignment="1">
      <alignment horizontal="right"/>
    </xf>
    <xf numFmtId="43" fontId="6" fillId="4" borderId="9" xfId="1" applyFont="1" applyFill="1" applyBorder="1" applyAlignment="1">
      <alignment horizontal="right"/>
    </xf>
    <xf numFmtId="43" fontId="6" fillId="5" borderId="9" xfId="1" applyFont="1" applyFill="1" applyBorder="1" applyAlignment="1">
      <alignment horizontal="right"/>
    </xf>
    <xf numFmtId="43" fontId="6" fillId="2" borderId="9" xfId="1" applyFont="1" applyFill="1" applyBorder="1" applyAlignment="1">
      <alignment horizontal="center" vertical="center"/>
    </xf>
    <xf numFmtId="43" fontId="6" fillId="5" borderId="9" xfId="1" applyFont="1" applyFill="1" applyBorder="1" applyAlignment="1">
      <alignment horizontal="right" vertical="center"/>
    </xf>
    <xf numFmtId="43" fontId="6" fillId="2" borderId="9" xfId="1" applyFont="1" applyFill="1" applyBorder="1" applyAlignment="1">
      <alignment horizontal="right"/>
    </xf>
    <xf numFmtId="43" fontId="11" fillId="0" borderId="9" xfId="1" applyFont="1" applyBorder="1" applyAlignment="1">
      <alignment horizontal="center"/>
    </xf>
    <xf numFmtId="43" fontId="11" fillId="0" borderId="12" xfId="1" applyFont="1" applyBorder="1" applyAlignment="1">
      <alignment horizontal="center"/>
    </xf>
    <xf numFmtId="43" fontId="6" fillId="2" borderId="9" xfId="1" applyFont="1" applyFill="1" applyBorder="1" applyAlignment="1">
      <alignment horizontal="center"/>
    </xf>
    <xf numFmtId="43" fontId="11" fillId="0" borderId="12" xfId="1" applyFont="1" applyBorder="1" applyAlignment="1">
      <alignment horizontal="center" vertical="center"/>
    </xf>
    <xf numFmtId="43" fontId="11" fillId="0" borderId="44" xfId="1" applyFont="1" applyBorder="1" applyAlignment="1">
      <alignment horizontal="center" vertical="center"/>
    </xf>
    <xf numFmtId="43" fontId="10" fillId="5" borderId="12" xfId="1" applyFont="1" applyFill="1" applyBorder="1" applyAlignment="1">
      <alignment horizontal="center" vertical="center"/>
    </xf>
    <xf numFmtId="43" fontId="11" fillId="0" borderId="36" xfId="1" applyFont="1" applyBorder="1" applyAlignment="1">
      <alignment horizontal="center" vertical="center"/>
    </xf>
    <xf numFmtId="43" fontId="11" fillId="5" borderId="36" xfId="1" applyFont="1" applyFill="1" applyBorder="1" applyAlignment="1">
      <alignment horizontal="center" vertical="center"/>
    </xf>
    <xf numFmtId="43" fontId="11" fillId="5" borderId="12" xfId="1" applyFont="1" applyFill="1" applyBorder="1" applyAlignment="1">
      <alignment horizontal="center" vertical="center"/>
    </xf>
    <xf numFmtId="43" fontId="10" fillId="5" borderId="9" xfId="1" applyFont="1" applyFill="1" applyBorder="1" applyAlignment="1">
      <alignment horizontal="center" vertical="center"/>
    </xf>
    <xf numFmtId="43" fontId="5" fillId="5" borderId="9" xfId="1" applyFont="1" applyFill="1" applyBorder="1" applyAlignment="1">
      <alignment horizontal="right"/>
    </xf>
    <xf numFmtId="43" fontId="11" fillId="2" borderId="12" xfId="1" applyFont="1" applyFill="1" applyBorder="1" applyAlignment="1">
      <alignment horizontal="center" vertical="center"/>
    </xf>
    <xf numFmtId="190" fontId="9" fillId="5" borderId="57" xfId="11" applyNumberFormat="1" applyFont="1" applyFill="1" applyBorder="1" applyAlignment="1">
      <alignment horizontal="center" vertical="center"/>
    </xf>
    <xf numFmtId="4" fontId="6" fillId="2" borderId="35" xfId="6" quotePrefix="1" applyNumberFormat="1" applyFont="1" applyFill="1" applyBorder="1" applyAlignment="1">
      <alignment horizontal="right"/>
    </xf>
    <xf numFmtId="0" fontId="11" fillId="0" borderId="35" xfId="16" applyFont="1" applyFill="1" applyBorder="1"/>
    <xf numFmtId="4" fontId="5" fillId="5" borderId="35" xfId="6" applyNumberFormat="1" applyFont="1" applyFill="1" applyBorder="1" applyAlignment="1">
      <alignment horizontal="right"/>
    </xf>
    <xf numFmtId="43" fontId="6" fillId="2" borderId="12" xfId="1" applyFont="1" applyFill="1" applyBorder="1" applyAlignment="1"/>
    <xf numFmtId="43" fontId="6" fillId="0" borderId="9" xfId="1" applyFont="1" applyFill="1" applyBorder="1" applyAlignment="1"/>
    <xf numFmtId="43" fontId="6" fillId="4" borderId="9" xfId="1" applyFont="1" applyFill="1" applyBorder="1" applyAlignment="1"/>
    <xf numFmtId="43" fontId="6" fillId="5" borderId="9" xfId="1" quotePrefix="1" applyFont="1" applyFill="1" applyBorder="1" applyAlignment="1">
      <alignment horizontal="right" vertical="center"/>
    </xf>
    <xf numFmtId="43" fontId="6" fillId="2" borderId="9" xfId="1" quotePrefix="1" applyFont="1" applyFill="1" applyBorder="1" applyAlignment="1">
      <alignment horizontal="right"/>
    </xf>
    <xf numFmtId="43" fontId="6" fillId="2" borderId="9" xfId="1" applyFont="1" applyFill="1" applyBorder="1" applyAlignment="1"/>
    <xf numFmtId="43" fontId="6" fillId="0" borderId="9" xfId="1" quotePrefix="1" applyFont="1" applyFill="1" applyBorder="1" applyAlignment="1">
      <alignment horizontal="right"/>
    </xf>
    <xf numFmtId="43" fontId="11" fillId="0" borderId="9" xfId="1" applyFont="1" applyFill="1" applyBorder="1" applyAlignment="1">
      <alignment horizontal="center" vertical="center"/>
    </xf>
    <xf numFmtId="43" fontId="10" fillId="5" borderId="36" xfId="1" applyFont="1" applyFill="1" applyBorder="1" applyAlignment="1">
      <alignment horizontal="center" vertical="center"/>
    </xf>
    <xf numFmtId="43" fontId="11" fillId="0" borderId="12" xfId="1" applyFont="1" applyFill="1" applyBorder="1" applyAlignment="1">
      <alignment horizontal="center" vertical="center"/>
    </xf>
    <xf numFmtId="43" fontId="11" fillId="0" borderId="12" xfId="1" applyFont="1" applyBorder="1" applyAlignment="1">
      <alignment vertical="center"/>
    </xf>
    <xf numFmtId="43" fontId="11" fillId="0" borderId="9" xfId="1" applyFont="1" applyFill="1" applyBorder="1"/>
    <xf numFmtId="43" fontId="11" fillId="0" borderId="12" xfId="1" applyFont="1" applyFill="1" applyBorder="1" applyAlignment="1">
      <alignment horizontal="center"/>
    </xf>
    <xf numFmtId="43" fontId="11" fillId="5" borderId="12" xfId="1" applyFont="1" applyFill="1" applyBorder="1" applyAlignment="1">
      <alignment horizontal="center"/>
    </xf>
    <xf numFmtId="43" fontId="11" fillId="0" borderId="12" xfId="1" applyFont="1" applyFill="1" applyBorder="1"/>
    <xf numFmtId="43" fontId="11" fillId="0" borderId="9" xfId="1" applyFont="1" applyFill="1" applyBorder="1" applyAlignment="1">
      <alignment horizontal="center"/>
    </xf>
    <xf numFmtId="43" fontId="11" fillId="0" borderId="44" xfId="1" applyFont="1" applyBorder="1"/>
    <xf numFmtId="43" fontId="11" fillId="5" borderId="36" xfId="1" applyFont="1" applyFill="1" applyBorder="1"/>
    <xf numFmtId="43" fontId="11" fillId="5" borderId="12" xfId="1" applyFont="1" applyFill="1" applyBorder="1"/>
    <xf numFmtId="43" fontId="11" fillId="0" borderId="44" xfId="1" applyFont="1" applyBorder="1" applyAlignment="1">
      <alignment vertical="center"/>
    </xf>
    <xf numFmtId="43" fontId="11" fillId="0" borderId="44" xfId="1" applyFont="1" applyFill="1" applyBorder="1" applyAlignment="1">
      <alignment horizontal="center" vertical="center"/>
    </xf>
    <xf numFmtId="43" fontId="10" fillId="5" borderId="9" xfId="1" applyFont="1" applyFill="1" applyBorder="1" applyAlignment="1">
      <alignment horizontal="center"/>
    </xf>
    <xf numFmtId="43" fontId="5" fillId="5" borderId="9" xfId="1" applyFont="1" applyFill="1" applyBorder="1" applyAlignment="1">
      <alignment horizontal="center"/>
    </xf>
    <xf numFmtId="43" fontId="11" fillId="2" borderId="12" xfId="1" applyFont="1" applyFill="1" applyBorder="1"/>
    <xf numFmtId="43" fontId="9" fillId="5" borderId="59" xfId="1" applyFont="1" applyFill="1" applyBorder="1" applyAlignment="1">
      <alignment horizontal="center" vertical="center"/>
    </xf>
    <xf numFmtId="43" fontId="6" fillId="2" borderId="32" xfId="1" applyFont="1" applyFill="1" applyBorder="1" applyAlignment="1">
      <alignment horizontal="right"/>
    </xf>
    <xf numFmtId="43" fontId="6" fillId="0" borderId="10" xfId="1" applyFont="1" applyFill="1" applyBorder="1" applyAlignment="1">
      <alignment horizontal="right"/>
    </xf>
    <xf numFmtId="43" fontId="6" fillId="2" borderId="10" xfId="1" applyFont="1" applyFill="1" applyBorder="1" applyAlignment="1">
      <alignment horizontal="center" vertical="center"/>
    </xf>
    <xf numFmtId="43" fontId="6" fillId="0" borderId="10" xfId="1" applyFont="1" applyFill="1" applyBorder="1" applyAlignment="1">
      <alignment horizontal="center" vertical="center"/>
    </xf>
    <xf numFmtId="43" fontId="6" fillId="4" borderId="10" xfId="1" applyFont="1" applyFill="1" applyBorder="1" applyAlignment="1">
      <alignment horizontal="right"/>
    </xf>
    <xf numFmtId="43" fontId="6" fillId="5" borderId="10" xfId="1" applyFont="1" applyFill="1" applyBorder="1" applyAlignment="1">
      <alignment horizontal="right"/>
    </xf>
    <xf numFmtId="43" fontId="6" fillId="2" borderId="10" xfId="1" applyFont="1" applyFill="1" applyBorder="1" applyAlignment="1">
      <alignment horizontal="right"/>
    </xf>
    <xf numFmtId="43" fontId="5" fillId="5" borderId="10" xfId="1" applyFont="1" applyFill="1" applyBorder="1" applyAlignment="1">
      <alignment horizontal="right"/>
    </xf>
    <xf numFmtId="43" fontId="5" fillId="2" borderId="10" xfId="1" applyFont="1" applyFill="1" applyBorder="1" applyAlignment="1">
      <alignment horizontal="right"/>
    </xf>
    <xf numFmtId="43" fontId="5" fillId="0" borderId="10" xfId="1" applyFont="1" applyFill="1" applyBorder="1" applyAlignment="1">
      <alignment horizontal="right"/>
    </xf>
    <xf numFmtId="43" fontId="6" fillId="2" borderId="10" xfId="1" quotePrefix="1" applyFont="1" applyFill="1" applyBorder="1" applyAlignment="1">
      <alignment horizontal="right"/>
    </xf>
    <xf numFmtId="43" fontId="11" fillId="0" borderId="10" xfId="1" applyFont="1" applyFill="1" applyBorder="1" applyAlignment="1">
      <alignment horizontal="center" vertical="center"/>
    </xf>
    <xf numFmtId="43" fontId="21" fillId="5" borderId="32" xfId="1" applyFont="1" applyFill="1" applyBorder="1" applyAlignment="1">
      <alignment horizontal="center" vertical="center"/>
    </xf>
    <xf numFmtId="43" fontId="11" fillId="0" borderId="10" xfId="1" applyFont="1" applyBorder="1" applyAlignment="1">
      <alignment vertical="center"/>
    </xf>
    <xf numFmtId="43" fontId="11" fillId="5" borderId="32" xfId="1" applyFont="1" applyFill="1" applyBorder="1" applyAlignment="1">
      <alignment horizontal="center"/>
    </xf>
    <xf numFmtId="43" fontId="10" fillId="5" borderId="10" xfId="1" applyFont="1" applyFill="1" applyBorder="1" applyAlignment="1">
      <alignment vertical="center"/>
    </xf>
    <xf numFmtId="43" fontId="11" fillId="0" borderId="53" xfId="1" applyFont="1" applyBorder="1" applyAlignment="1">
      <alignment vertical="center"/>
    </xf>
    <xf numFmtId="43" fontId="11" fillId="0" borderId="53" xfId="1" applyFont="1" applyFill="1" applyBorder="1" applyAlignment="1">
      <alignment horizontal="center" vertical="center"/>
    </xf>
    <xf numFmtId="187" fontId="6" fillId="2" borderId="12" xfId="2" applyFont="1" applyFill="1" applyBorder="1" applyAlignment="1">
      <alignment horizontal="right"/>
    </xf>
    <xf numFmtId="187" fontId="6" fillId="0" borderId="9" xfId="2" applyFont="1" applyFill="1" applyBorder="1" applyAlignment="1">
      <alignment horizontal="right"/>
    </xf>
    <xf numFmtId="187" fontId="5" fillId="4" borderId="9" xfId="2" applyFont="1" applyFill="1" applyBorder="1" applyAlignment="1">
      <alignment horizontal="right"/>
    </xf>
    <xf numFmtId="4" fontId="6" fillId="5" borderId="9" xfId="0" applyNumberFormat="1" applyFont="1" applyFill="1" applyBorder="1" applyAlignment="1">
      <alignment horizontal="right"/>
    </xf>
    <xf numFmtId="187" fontId="6" fillId="2" borderId="9" xfId="2" applyFont="1" applyFill="1" applyBorder="1" applyAlignment="1">
      <alignment horizontal="right"/>
    </xf>
    <xf numFmtId="187" fontId="5" fillId="5" borderId="9" xfId="2" applyFont="1" applyFill="1" applyBorder="1" applyAlignment="1">
      <alignment horizontal="right"/>
    </xf>
    <xf numFmtId="187" fontId="5" fillId="0" borderId="9" xfId="2" applyFont="1" applyFill="1" applyBorder="1" applyAlignment="1">
      <alignment horizontal="right"/>
    </xf>
    <xf numFmtId="187" fontId="6" fillId="2" borderId="9" xfId="9" applyFont="1" applyFill="1" applyBorder="1" applyAlignment="1">
      <alignment horizontal="right"/>
    </xf>
    <xf numFmtId="187" fontId="5" fillId="5" borderId="9" xfId="9" applyFont="1" applyFill="1" applyBorder="1" applyAlignment="1">
      <alignment horizontal="right"/>
    </xf>
    <xf numFmtId="43" fontId="11" fillId="0" borderId="9" xfId="11" applyFont="1" applyBorder="1" applyAlignment="1">
      <alignment horizontal="center" vertical="center"/>
    </xf>
    <xf numFmtId="43" fontId="10" fillId="5" borderId="12" xfId="11" applyFont="1" applyFill="1" applyBorder="1"/>
    <xf numFmtId="0" fontId="11" fillId="0" borderId="12" xfId="12" applyFont="1" applyFill="1" applyBorder="1"/>
    <xf numFmtId="4" fontId="5" fillId="5" borderId="9" xfId="6" applyNumberFormat="1" applyFont="1" applyFill="1" applyBorder="1" applyAlignment="1">
      <alignment horizontal="right"/>
    </xf>
    <xf numFmtId="43" fontId="10" fillId="2" borderId="12" xfId="11" applyFont="1" applyFill="1" applyBorder="1"/>
    <xf numFmtId="43" fontId="6" fillId="2" borderId="12" xfId="1" applyFont="1" applyFill="1" applyBorder="1" applyAlignment="1">
      <alignment horizontal="right"/>
    </xf>
    <xf numFmtId="0" fontId="11" fillId="0" borderId="10" xfId="12" applyFont="1" applyFill="1" applyBorder="1" applyAlignment="1">
      <alignment horizontal="left" indent="1"/>
    </xf>
    <xf numFmtId="43" fontId="11" fillId="0" borderId="9" xfId="1" applyFont="1" applyFill="1" applyBorder="1" applyAlignment="1">
      <alignment horizontal="left" indent="1"/>
    </xf>
    <xf numFmtId="2" fontId="11" fillId="0" borderId="9" xfId="9" applyNumberFormat="1" applyFont="1" applyFill="1" applyBorder="1" applyAlignment="1">
      <alignment horizontal="left" indent="1"/>
    </xf>
    <xf numFmtId="43" fontId="11" fillId="0" borderId="35" xfId="13" applyFont="1" applyFill="1" applyBorder="1" applyAlignment="1">
      <alignment horizontal="left" indent="1"/>
    </xf>
    <xf numFmtId="43" fontId="11" fillId="0" borderId="10" xfId="13" applyFont="1" applyFill="1" applyBorder="1" applyAlignment="1">
      <alignment horizontal="left" indent="1"/>
    </xf>
    <xf numFmtId="4" fontId="11" fillId="0" borderId="9" xfId="10" applyNumberFormat="1" applyFont="1" applyFill="1" applyBorder="1" applyAlignment="1">
      <alignment horizontal="left" vertical="center" indent="1"/>
    </xf>
    <xf numFmtId="43" fontId="11" fillId="0" borderId="12" xfId="13" applyFont="1" applyFill="1" applyBorder="1" applyAlignment="1">
      <alignment horizontal="left" indent="1"/>
    </xf>
    <xf numFmtId="4" fontId="11" fillId="0" borderId="35" xfId="11" applyNumberFormat="1" applyFont="1" applyFill="1" applyBorder="1" applyAlignment="1">
      <alignment horizontal="left" vertical="center" indent="1"/>
    </xf>
    <xf numFmtId="4" fontId="11" fillId="0" borderId="9" xfId="11" applyNumberFormat="1" applyFont="1" applyFill="1" applyBorder="1" applyAlignment="1">
      <alignment horizontal="left" vertical="center" indent="1"/>
    </xf>
    <xf numFmtId="190" fontId="11" fillId="0" borderId="10" xfId="1" applyNumberFormat="1" applyFont="1" applyBorder="1" applyAlignment="1">
      <alignment horizontal="left" vertical="center" indent="1"/>
    </xf>
    <xf numFmtId="4" fontId="11" fillId="0" borderId="9" xfId="10" applyNumberFormat="1" applyFont="1" applyFill="1" applyBorder="1" applyAlignment="1">
      <alignment horizontal="right" vertical="center" indent="1"/>
    </xf>
    <xf numFmtId="43" fontId="11" fillId="0" borderId="12" xfId="13" applyFont="1" applyFill="1" applyBorder="1" applyAlignment="1">
      <alignment horizontal="right" indent="1"/>
    </xf>
    <xf numFmtId="4" fontId="11" fillId="0" borderId="35" xfId="11" applyNumberFormat="1" applyFont="1" applyFill="1" applyBorder="1" applyAlignment="1">
      <alignment horizontal="right" vertical="center" indent="1"/>
    </xf>
    <xf numFmtId="4" fontId="11" fillId="0" borderId="9" xfId="11" applyNumberFormat="1" applyFont="1" applyFill="1" applyBorder="1" applyAlignment="1">
      <alignment horizontal="right" vertical="center" indent="1"/>
    </xf>
    <xf numFmtId="43" fontId="11" fillId="2" borderId="10" xfId="1" applyFont="1" applyFill="1" applyBorder="1" applyAlignment="1">
      <alignment horizontal="center"/>
    </xf>
    <xf numFmtId="0" fontId="6" fillId="0" borderId="44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43" fontId="6" fillId="0" borderId="44" xfId="1" applyFont="1" applyFill="1" applyBorder="1" applyAlignment="1">
      <alignment horizontal="right"/>
    </xf>
    <xf numFmtId="4" fontId="6" fillId="0" borderId="51" xfId="0" applyNumberFormat="1" applyFont="1" applyFill="1" applyBorder="1" applyAlignment="1">
      <alignment horizontal="center"/>
    </xf>
    <xf numFmtId="43" fontId="6" fillId="0" borderId="44" xfId="1" quotePrefix="1" applyFont="1" applyFill="1" applyBorder="1" applyAlignment="1">
      <alignment horizontal="right"/>
    </xf>
    <xf numFmtId="4" fontId="5" fillId="0" borderId="47" xfId="6" applyNumberFormat="1" applyFont="1" applyFill="1" applyBorder="1" applyAlignment="1">
      <alignment horizontal="right"/>
    </xf>
    <xf numFmtId="43" fontId="6" fillId="0" borderId="53" xfId="1" quotePrefix="1" applyFont="1" applyFill="1" applyBorder="1" applyAlignment="1">
      <alignment horizontal="right"/>
    </xf>
    <xf numFmtId="4" fontId="5" fillId="0" borderId="44" xfId="6" applyNumberFormat="1" applyFont="1" applyFill="1" applyBorder="1" applyAlignment="1">
      <alignment horizontal="right"/>
    </xf>
    <xf numFmtId="4" fontId="6" fillId="0" borderId="44" xfId="6" applyNumberFormat="1" applyFont="1" applyFill="1" applyBorder="1" applyAlignment="1">
      <alignment horizontal="right"/>
    </xf>
    <xf numFmtId="2" fontId="5" fillId="5" borderId="13" xfId="0" applyNumberFormat="1" applyFont="1" applyFill="1" applyBorder="1" applyAlignment="1">
      <alignment horizontal="center"/>
    </xf>
    <xf numFmtId="2" fontId="5" fillId="5" borderId="58" xfId="0" applyNumberFormat="1" applyFont="1" applyFill="1" applyBorder="1" applyAlignment="1">
      <alignment horizontal="center"/>
    </xf>
    <xf numFmtId="43" fontId="5" fillId="5" borderId="13" xfId="1" applyFont="1" applyFill="1" applyBorder="1" applyAlignment="1">
      <alignment horizontal="right"/>
    </xf>
    <xf numFmtId="2" fontId="5" fillId="5" borderId="15" xfId="0" applyNumberFormat="1" applyFont="1" applyFill="1" applyBorder="1" applyAlignment="1">
      <alignment horizontal="center"/>
    </xf>
    <xf numFmtId="43" fontId="5" fillId="5" borderId="13" xfId="1" applyFont="1" applyFill="1" applyBorder="1" applyAlignment="1">
      <alignment horizontal="center"/>
    </xf>
    <xf numFmtId="4" fontId="5" fillId="5" borderId="58" xfId="6" applyNumberFormat="1" applyFont="1" applyFill="1" applyBorder="1" applyAlignment="1">
      <alignment horizontal="right"/>
    </xf>
    <xf numFmtId="43" fontId="5" fillId="5" borderId="14" xfId="1" applyFont="1" applyFill="1" applyBorder="1" applyAlignment="1">
      <alignment horizontal="right"/>
    </xf>
    <xf numFmtId="4" fontId="5" fillId="5" borderId="13" xfId="6" applyNumberFormat="1" applyFont="1" applyFill="1" applyBorder="1" applyAlignment="1">
      <alignment horizontal="right"/>
    </xf>
    <xf numFmtId="187" fontId="5" fillId="5" borderId="58" xfId="2" applyFont="1" applyFill="1" applyBorder="1" applyAlignment="1">
      <alignment horizontal="right"/>
    </xf>
    <xf numFmtId="0" fontId="10" fillId="0" borderId="0" xfId="0" applyFont="1" applyFill="1" applyAlignment="1">
      <alignment horizontal="center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4" fontId="11" fillId="0" borderId="9" xfId="8" applyNumberFormat="1" applyFont="1" applyFill="1" applyBorder="1" applyAlignment="1">
      <alignment horizontal="left"/>
    </xf>
    <xf numFmtId="0" fontId="28" fillId="0" borderId="45" xfId="0" applyFont="1" applyBorder="1"/>
    <xf numFmtId="4" fontId="29" fillId="0" borderId="45" xfId="0" applyNumberFormat="1" applyFont="1" applyBorder="1"/>
    <xf numFmtId="4" fontId="16" fillId="0" borderId="45" xfId="0" applyNumberFormat="1" applyFont="1" applyBorder="1"/>
    <xf numFmtId="190" fontId="11" fillId="0" borderId="9" xfId="1" applyNumberFormat="1" applyFont="1" applyBorder="1" applyAlignment="1">
      <alignment vertical="center"/>
    </xf>
    <xf numFmtId="43" fontId="11" fillId="0" borderId="9" xfId="13" applyFont="1" applyFill="1" applyBorder="1" applyAlignment="1">
      <alignment horizontal="right"/>
    </xf>
    <xf numFmtId="2" fontId="11" fillId="0" borderId="60" xfId="9" applyNumberFormat="1" applyFont="1" applyFill="1" applyBorder="1" applyAlignment="1">
      <alignment horizontal="center"/>
    </xf>
    <xf numFmtId="43" fontId="16" fillId="0" borderId="0" xfId="0" applyNumberFormat="1" applyFont="1" applyBorder="1"/>
    <xf numFmtId="0" fontId="10" fillId="0" borderId="0" xfId="0" applyFont="1" applyFill="1" applyAlignment="1">
      <alignment horizontal="center"/>
    </xf>
    <xf numFmtId="0" fontId="9" fillId="5" borderId="2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43" fontId="9" fillId="5" borderId="2" xfId="1" applyFont="1" applyFill="1" applyBorder="1" applyAlignment="1">
      <alignment horizontal="right" vertical="center"/>
    </xf>
    <xf numFmtId="43" fontId="9" fillId="5" borderId="4" xfId="1" applyFont="1" applyFill="1" applyBorder="1" applyAlignment="1">
      <alignment horizontal="right" vertical="center"/>
    </xf>
    <xf numFmtId="1" fontId="9" fillId="5" borderId="2" xfId="11" applyNumberFormat="1" applyFont="1" applyFill="1" applyBorder="1" applyAlignment="1">
      <alignment horizontal="center" vertical="center"/>
    </xf>
    <xf numFmtId="1" fontId="9" fillId="5" borderId="4" xfId="11" applyNumberFormat="1" applyFont="1" applyFill="1" applyBorder="1" applyAlignment="1">
      <alignment horizontal="center" vertical="center"/>
    </xf>
    <xf numFmtId="190" fontId="9" fillId="5" borderId="2" xfId="11" applyNumberFormat="1" applyFont="1" applyFill="1" applyBorder="1" applyAlignment="1">
      <alignment horizontal="center" vertical="center"/>
    </xf>
    <xf numFmtId="3" fontId="9" fillId="5" borderId="2" xfId="0" applyNumberFormat="1" applyFont="1" applyFill="1" applyBorder="1" applyAlignment="1">
      <alignment horizontal="center" vertical="center"/>
    </xf>
    <xf numFmtId="3" fontId="9" fillId="5" borderId="4" xfId="0" applyNumberFormat="1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188" fontId="9" fillId="3" borderId="2" xfId="11" applyNumberFormat="1" applyFont="1" applyFill="1" applyBorder="1" applyAlignment="1">
      <alignment horizontal="right" vertical="center"/>
    </xf>
    <xf numFmtId="188" fontId="9" fillId="3" borderId="4" xfId="11" applyNumberFormat="1" applyFont="1" applyFill="1" applyBorder="1" applyAlignment="1">
      <alignment horizontal="right" vertical="center"/>
    </xf>
    <xf numFmtId="1" fontId="9" fillId="3" borderId="56" xfId="11" applyNumberFormat="1" applyFont="1" applyFill="1" applyBorder="1" applyAlignment="1">
      <alignment horizontal="center" vertical="center"/>
    </xf>
    <xf numFmtId="1" fontId="9" fillId="3" borderId="57" xfId="11" applyNumberFormat="1" applyFont="1" applyFill="1" applyBorder="1" applyAlignment="1">
      <alignment horizontal="center" vertical="center"/>
    </xf>
    <xf numFmtId="190" fontId="9" fillId="3" borderId="2" xfId="11" applyNumberFormat="1" applyFont="1" applyFill="1" applyBorder="1" applyAlignment="1">
      <alignment horizontal="center" vertical="center"/>
    </xf>
    <xf numFmtId="3" fontId="9" fillId="3" borderId="2" xfId="0" applyNumberFormat="1" applyFont="1" applyFill="1" applyBorder="1" applyAlignment="1">
      <alignment horizontal="center" vertical="center"/>
    </xf>
    <xf numFmtId="3" fontId="9" fillId="3" borderId="4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10" xfId="0" applyFont="1" applyBorder="1"/>
    <xf numFmtId="0" fontId="11" fillId="0" borderId="11" xfId="0" applyFont="1" applyBorder="1"/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43" fontId="10" fillId="0" borderId="24" xfId="1" applyFont="1" applyBorder="1" applyAlignment="1">
      <alignment horizontal="center"/>
    </xf>
    <xf numFmtId="43" fontId="10" fillId="0" borderId="25" xfId="1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1" fillId="0" borderId="0" xfId="0" quotePrefix="1" applyFont="1" applyAlignment="1">
      <alignment horizontal="center"/>
    </xf>
    <xf numFmtId="0" fontId="11" fillId="0" borderId="29" xfId="0" applyFont="1" applyBorder="1"/>
    <xf numFmtId="0" fontId="11" fillId="0" borderId="31" xfId="0" applyFont="1" applyBorder="1"/>
    <xf numFmtId="0" fontId="15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left"/>
    </xf>
    <xf numFmtId="0" fontId="14" fillId="0" borderId="0" xfId="0" applyFont="1" applyAlignment="1">
      <alignment horizontal="center"/>
    </xf>
    <xf numFmtId="43" fontId="10" fillId="0" borderId="0" xfId="1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43" fontId="10" fillId="0" borderId="19" xfId="1" applyFont="1" applyBorder="1" applyAlignment="1">
      <alignment horizontal="right"/>
    </xf>
    <xf numFmtId="43" fontId="10" fillId="0" borderId="0" xfId="1" applyFont="1" applyBorder="1" applyAlignment="1">
      <alignment horizontal="right"/>
    </xf>
    <xf numFmtId="43" fontId="10" fillId="0" borderId="20" xfId="1" applyFont="1" applyBorder="1" applyAlignment="1">
      <alignment horizontal="right"/>
    </xf>
    <xf numFmtId="0" fontId="11" fillId="0" borderId="50" xfId="0" applyFont="1" applyBorder="1" applyAlignment="1">
      <alignment horizontal="center"/>
    </xf>
    <xf numFmtId="0" fontId="11" fillId="0" borderId="42" xfId="0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10" fillId="0" borderId="38" xfId="0" applyFont="1" applyBorder="1" applyAlignment="1">
      <alignment horizontal="right"/>
    </xf>
    <xf numFmtId="0" fontId="10" fillId="0" borderId="39" xfId="0" applyFont="1" applyBorder="1" applyAlignment="1">
      <alignment horizontal="right"/>
    </xf>
    <xf numFmtId="0" fontId="10" fillId="0" borderId="40" xfId="0" applyFont="1" applyBorder="1" applyAlignment="1">
      <alignment horizontal="right"/>
    </xf>
    <xf numFmtId="0" fontId="24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left"/>
    </xf>
    <xf numFmtId="0" fontId="11" fillId="0" borderId="30" xfId="0" applyFont="1" applyBorder="1" applyAlignment="1">
      <alignment horizontal="left"/>
    </xf>
    <xf numFmtId="0" fontId="11" fillId="0" borderId="31" xfId="0" applyFont="1" applyBorder="1" applyAlignment="1">
      <alignment horizontal="left"/>
    </xf>
    <xf numFmtId="0" fontId="11" fillId="0" borderId="32" xfId="0" applyFont="1" applyBorder="1" applyAlignment="1">
      <alignment horizontal="left"/>
    </xf>
    <xf numFmtId="0" fontId="11" fillId="0" borderId="33" xfId="0" applyFont="1" applyBorder="1" applyAlignment="1">
      <alignment horizontal="left"/>
    </xf>
    <xf numFmtId="0" fontId="11" fillId="0" borderId="34" xfId="0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11" fillId="0" borderId="11" xfId="0" applyFont="1" applyBorder="1" applyAlignment="1">
      <alignment horizontal="center"/>
    </xf>
  </cellXfs>
  <cellStyles count="22">
    <cellStyle name="Comma" xfId="1" builtinId="3"/>
    <cellStyle name="Comma 10" xfId="2"/>
    <cellStyle name="Comma 10 2 2" xfId="20"/>
    <cellStyle name="Comma 14" xfId="6"/>
    <cellStyle name="Comma 2" xfId="11"/>
    <cellStyle name="Comma 2 2" xfId="14"/>
    <cellStyle name="Comma 5 2" xfId="19"/>
    <cellStyle name="Comma 6" xfId="13"/>
    <cellStyle name="Comma 7" xfId="3"/>
    <cellStyle name="Comma_Form-ปร.1 ปริมาณงานและวัสดุทั่วไป 2" xfId="10"/>
    <cellStyle name="Excel Built-in Normal" xfId="7"/>
    <cellStyle name="Normal" xfId="0" builtinId="0"/>
    <cellStyle name="Normal 2" xfId="12"/>
    <cellStyle name="Normal 2 4" xfId="16"/>
    <cellStyle name="Normal 5" xfId="8"/>
    <cellStyle name="Normal 9" xfId="5"/>
    <cellStyle name="Normal_ประมาณราคาพี่ณรงค์" xfId="15"/>
    <cellStyle name="เครื่องหมายจุลภาค 10" xfId="17"/>
    <cellStyle name="เครื่องหมายจุลภาค 3" xfId="18"/>
    <cellStyle name="เครื่องหมายจุลภาค_1.4 สุขาภิบาลและดับเพลิง" xfId="9"/>
    <cellStyle name="ปกติ 2" xfId="4"/>
    <cellStyle name="ปกติ_ARCHITECTURE 2" xf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N341"/>
  <sheetViews>
    <sheetView view="pageBreakPreview" topLeftCell="A349" zoomScaleNormal="70" zoomScaleSheetLayoutView="100" zoomScalePageLayoutView="55" workbookViewId="0">
      <selection activeCell="C140" sqref="C140"/>
    </sheetView>
  </sheetViews>
  <sheetFormatPr defaultColWidth="9" defaultRowHeight="14.25" x14ac:dyDescent="0.2"/>
  <cols>
    <col min="1" max="1" width="6.5" style="68" customWidth="1"/>
    <col min="2" max="2" width="69.875" style="68" customWidth="1"/>
    <col min="3" max="3" width="9.875" style="87" customWidth="1"/>
    <col min="4" max="4" width="7.5" style="68" customWidth="1"/>
    <col min="5" max="5" width="10.625" style="87" customWidth="1"/>
    <col min="6" max="6" width="13.75" style="68" customWidth="1"/>
    <col min="7" max="7" width="9.5" style="87" customWidth="1"/>
    <col min="8" max="8" width="14.125" style="68" customWidth="1"/>
    <col min="9" max="9" width="16.875" style="68" customWidth="1"/>
    <col min="10" max="10" width="8.75" style="68" customWidth="1"/>
    <col min="11" max="11" width="9" style="68"/>
    <col min="12" max="12" width="14.875" style="68" bestFit="1" customWidth="1"/>
    <col min="13" max="13" width="15.25" style="68" bestFit="1" customWidth="1"/>
    <col min="14" max="16384" width="9" style="68"/>
  </cols>
  <sheetData>
    <row r="1" spans="1:11" ht="18.75" x14ac:dyDescent="0.3">
      <c r="A1" s="513" t="s">
        <v>450</v>
      </c>
      <c r="B1" s="513"/>
      <c r="C1" s="513"/>
      <c r="D1" s="513"/>
      <c r="E1" s="513"/>
      <c r="F1" s="513"/>
      <c r="G1" s="513"/>
      <c r="H1" s="513"/>
      <c r="I1" s="513"/>
      <c r="J1" s="513"/>
    </row>
    <row r="2" spans="1:11" ht="18.75" x14ac:dyDescent="0.3">
      <c r="A2" s="92" t="s">
        <v>405</v>
      </c>
      <c r="B2" s="99"/>
      <c r="C2" s="89"/>
      <c r="D2" s="69"/>
      <c r="E2" s="83"/>
      <c r="F2" s="8"/>
      <c r="G2" s="83"/>
      <c r="H2" s="96"/>
      <c r="I2" s="96"/>
      <c r="J2" s="96"/>
    </row>
    <row r="3" spans="1:11" ht="18.75" x14ac:dyDescent="0.3">
      <c r="A3" s="92" t="s">
        <v>431</v>
      </c>
      <c r="B3" s="69"/>
      <c r="C3" s="69"/>
      <c r="D3" s="69"/>
      <c r="E3" s="83"/>
      <c r="F3" s="8"/>
      <c r="G3" s="83"/>
      <c r="H3" s="96"/>
      <c r="I3" s="96"/>
      <c r="J3" s="96"/>
    </row>
    <row r="4" spans="1:11" ht="18.75" x14ac:dyDescent="0.3">
      <c r="A4" s="92" t="s">
        <v>433</v>
      </c>
      <c r="B4" s="69"/>
      <c r="C4" s="69"/>
      <c r="D4" s="69"/>
      <c r="E4" s="84"/>
      <c r="F4" s="97"/>
      <c r="G4" s="84"/>
      <c r="H4" s="96"/>
      <c r="I4" s="96"/>
      <c r="J4" s="96"/>
    </row>
    <row r="5" spans="1:11" ht="18.75" x14ac:dyDescent="0.3">
      <c r="A5" s="123" t="s">
        <v>448</v>
      </c>
      <c r="B5" s="115"/>
      <c r="C5" s="115"/>
      <c r="D5" s="115"/>
      <c r="E5" s="84"/>
      <c r="F5" s="115"/>
      <c r="G5" s="84"/>
      <c r="H5" s="114"/>
      <c r="I5" s="114"/>
      <c r="J5" s="114"/>
    </row>
    <row r="6" spans="1:11" ht="18.75" x14ac:dyDescent="0.3">
      <c r="A6" s="123" t="s">
        <v>458</v>
      </c>
      <c r="B6" s="70"/>
      <c r="C6" s="90"/>
      <c r="D6" s="70"/>
      <c r="E6" s="85"/>
      <c r="F6" s="97"/>
      <c r="G6" s="85"/>
      <c r="H6" s="9"/>
      <c r="I6" s="9"/>
      <c r="J6" s="95"/>
    </row>
    <row r="7" spans="1:11" ht="18" thickBot="1" x14ac:dyDescent="0.35">
      <c r="A7" s="10"/>
      <c r="B7" s="11"/>
      <c r="C7" s="86"/>
      <c r="D7" s="12"/>
      <c r="E7" s="86"/>
      <c r="F7" s="9"/>
      <c r="G7" s="86"/>
      <c r="H7" s="9"/>
      <c r="I7" s="9"/>
      <c r="J7" s="71" t="s">
        <v>122</v>
      </c>
    </row>
    <row r="8" spans="1:11" ht="16.5" thickTop="1" x14ac:dyDescent="0.2">
      <c r="A8" s="514" t="s">
        <v>111</v>
      </c>
      <c r="B8" s="514" t="s">
        <v>112</v>
      </c>
      <c r="C8" s="516" t="s">
        <v>113</v>
      </c>
      <c r="D8" s="518" t="s">
        <v>114</v>
      </c>
      <c r="E8" s="520" t="s">
        <v>115</v>
      </c>
      <c r="F8" s="520"/>
      <c r="G8" s="520" t="s">
        <v>116</v>
      </c>
      <c r="H8" s="520"/>
      <c r="I8" s="102" t="s">
        <v>117</v>
      </c>
      <c r="J8" s="521" t="s">
        <v>118</v>
      </c>
    </row>
    <row r="9" spans="1:11" ht="16.5" thickBot="1" x14ac:dyDescent="0.25">
      <c r="A9" s="515"/>
      <c r="B9" s="515"/>
      <c r="C9" s="517"/>
      <c r="D9" s="519"/>
      <c r="E9" s="107" t="s">
        <v>119</v>
      </c>
      <c r="F9" s="407" t="s">
        <v>120</v>
      </c>
      <c r="G9" s="435" t="s">
        <v>119</v>
      </c>
      <c r="H9" s="108" t="s">
        <v>120</v>
      </c>
      <c r="I9" s="109" t="s">
        <v>121</v>
      </c>
      <c r="J9" s="522"/>
    </row>
    <row r="10" spans="1:11" ht="18" thickTop="1" x14ac:dyDescent="0.3">
      <c r="A10" s="358">
        <v>1.1000000000000001</v>
      </c>
      <c r="B10" s="251" t="s">
        <v>127</v>
      </c>
      <c r="C10" s="468"/>
      <c r="D10" s="360"/>
      <c r="E10" s="411"/>
      <c r="F10" s="281"/>
      <c r="G10" s="436"/>
      <c r="H10" s="454"/>
      <c r="I10" s="281"/>
      <c r="J10" s="359"/>
      <c r="K10" s="76"/>
    </row>
    <row r="11" spans="1:11" ht="17.25" x14ac:dyDescent="0.3">
      <c r="A11" s="208"/>
      <c r="B11" s="252" t="s">
        <v>406</v>
      </c>
      <c r="C11" s="389">
        <v>1</v>
      </c>
      <c r="D11" s="361" t="s">
        <v>69</v>
      </c>
      <c r="E11" s="392"/>
      <c r="F11" s="282"/>
      <c r="G11" s="437"/>
      <c r="H11" s="455"/>
      <c r="I11" s="282"/>
      <c r="J11" s="301"/>
      <c r="K11" s="76"/>
    </row>
    <row r="12" spans="1:11" ht="17.25" x14ac:dyDescent="0.3">
      <c r="A12" s="208"/>
      <c r="B12" s="252" t="s">
        <v>1</v>
      </c>
      <c r="C12" s="389">
        <v>1083</v>
      </c>
      <c r="D12" s="361" t="s">
        <v>0</v>
      </c>
      <c r="E12" s="412"/>
      <c r="F12" s="282"/>
      <c r="G12" s="437"/>
      <c r="H12" s="455"/>
      <c r="I12" s="282"/>
      <c r="J12" s="301"/>
      <c r="K12" s="76"/>
    </row>
    <row r="13" spans="1:11" ht="17.25" x14ac:dyDescent="0.3">
      <c r="A13" s="208"/>
      <c r="B13" s="252" t="s">
        <v>2</v>
      </c>
      <c r="C13" s="389">
        <v>5.42</v>
      </c>
      <c r="D13" s="361" t="s">
        <v>0</v>
      </c>
      <c r="E13" s="412"/>
      <c r="F13" s="282"/>
      <c r="G13" s="437"/>
      <c r="H13" s="455"/>
      <c r="I13" s="282"/>
      <c r="J13" s="301"/>
      <c r="K13" s="76"/>
    </row>
    <row r="14" spans="1:11" ht="17.25" x14ac:dyDescent="0.3">
      <c r="A14" s="208"/>
      <c r="B14" s="253" t="s">
        <v>3</v>
      </c>
      <c r="C14" s="389"/>
      <c r="D14" s="361"/>
      <c r="E14" s="412"/>
      <c r="F14" s="282"/>
      <c r="G14" s="437"/>
      <c r="H14" s="455"/>
      <c r="I14" s="282"/>
      <c r="J14" s="301"/>
      <c r="K14" s="76"/>
    </row>
    <row r="15" spans="1:11" ht="17.25" x14ac:dyDescent="0.3">
      <c r="A15" s="208"/>
      <c r="B15" s="252" t="s">
        <v>4</v>
      </c>
      <c r="C15" s="389">
        <v>123</v>
      </c>
      <c r="D15" s="361" t="s">
        <v>5</v>
      </c>
      <c r="E15" s="412"/>
      <c r="F15" s="282"/>
      <c r="G15" s="437"/>
      <c r="H15" s="455"/>
      <c r="I15" s="282"/>
      <c r="J15" s="301"/>
      <c r="K15" s="76"/>
    </row>
    <row r="16" spans="1:11" ht="17.25" x14ac:dyDescent="0.3">
      <c r="A16" s="208"/>
      <c r="B16" s="254" t="s">
        <v>6</v>
      </c>
      <c r="C16" s="389"/>
      <c r="D16" s="361"/>
      <c r="E16" s="412"/>
      <c r="F16" s="282"/>
      <c r="G16" s="437"/>
      <c r="H16" s="455"/>
      <c r="I16" s="282"/>
      <c r="J16" s="301"/>
      <c r="K16" s="76"/>
    </row>
    <row r="17" spans="1:11" ht="17.25" x14ac:dyDescent="0.3">
      <c r="A17" s="208"/>
      <c r="B17" s="252" t="s">
        <v>302</v>
      </c>
      <c r="C17" s="389">
        <v>3</v>
      </c>
      <c r="D17" s="361" t="s">
        <v>5</v>
      </c>
      <c r="E17" s="412"/>
      <c r="F17" s="282"/>
      <c r="G17" s="438"/>
      <c r="H17" s="455"/>
      <c r="I17" s="282"/>
      <c r="J17" s="301"/>
      <c r="K17" s="76"/>
    </row>
    <row r="18" spans="1:11" ht="17.25" x14ac:dyDescent="0.3">
      <c r="A18" s="208"/>
      <c r="B18" s="252" t="s">
        <v>457</v>
      </c>
      <c r="C18" s="389">
        <v>1</v>
      </c>
      <c r="D18" s="361" t="s">
        <v>5</v>
      </c>
      <c r="E18" s="412"/>
      <c r="F18" s="282"/>
      <c r="G18" s="438"/>
      <c r="H18" s="455"/>
      <c r="I18" s="282"/>
      <c r="J18" s="301"/>
      <c r="K18" s="76"/>
    </row>
    <row r="19" spans="1:11" ht="17.25" x14ac:dyDescent="0.3">
      <c r="A19" s="208"/>
      <c r="B19" s="252" t="s">
        <v>303</v>
      </c>
      <c r="C19" s="389">
        <v>121</v>
      </c>
      <c r="D19" s="361" t="s">
        <v>5</v>
      </c>
      <c r="E19" s="412"/>
      <c r="F19" s="282"/>
      <c r="G19" s="438"/>
      <c r="H19" s="455"/>
      <c r="I19" s="282"/>
      <c r="J19" s="301"/>
      <c r="K19" s="76"/>
    </row>
    <row r="20" spans="1:11" ht="17.25" x14ac:dyDescent="0.3">
      <c r="A20" s="208"/>
      <c r="B20" s="252" t="s">
        <v>7</v>
      </c>
      <c r="C20" s="389">
        <v>500</v>
      </c>
      <c r="D20" s="361" t="s">
        <v>8</v>
      </c>
      <c r="E20" s="412"/>
      <c r="F20" s="282"/>
      <c r="G20" s="437"/>
      <c r="H20" s="455"/>
      <c r="I20" s="282"/>
      <c r="J20" s="301"/>
      <c r="K20" s="76"/>
    </row>
    <row r="21" spans="1:11" ht="17.25" x14ac:dyDescent="0.3">
      <c r="A21" s="208"/>
      <c r="B21" s="253" t="s">
        <v>398</v>
      </c>
      <c r="C21" s="389"/>
      <c r="D21" s="361"/>
      <c r="E21" s="412"/>
      <c r="F21" s="282"/>
      <c r="G21" s="437"/>
      <c r="H21" s="455"/>
      <c r="I21" s="282"/>
      <c r="J21" s="301"/>
      <c r="K21" s="76"/>
    </row>
    <row r="22" spans="1:11" s="106" customFormat="1" ht="17.25" x14ac:dyDescent="0.3">
      <c r="A22" s="208"/>
      <c r="B22" s="357" t="s">
        <v>452</v>
      </c>
      <c r="C22" s="389">
        <v>285</v>
      </c>
      <c r="D22" s="361" t="s">
        <v>0</v>
      </c>
      <c r="E22" s="412"/>
      <c r="F22" s="282"/>
      <c r="G22" s="437"/>
      <c r="H22" s="455"/>
      <c r="I22" s="282"/>
      <c r="J22" s="301"/>
      <c r="K22" s="82"/>
    </row>
    <row r="23" spans="1:11" s="106" customFormat="1" ht="17.25" x14ac:dyDescent="0.3">
      <c r="A23" s="208"/>
      <c r="B23" s="357" t="s">
        <v>453</v>
      </c>
      <c r="C23" s="389">
        <v>295</v>
      </c>
      <c r="D23" s="361" t="s">
        <v>0</v>
      </c>
      <c r="E23" s="412"/>
      <c r="F23" s="282"/>
      <c r="G23" s="437"/>
      <c r="H23" s="455"/>
      <c r="I23" s="282"/>
      <c r="J23" s="301"/>
      <c r="K23" s="82"/>
    </row>
    <row r="24" spans="1:11" ht="17.25" x14ac:dyDescent="0.3">
      <c r="A24" s="208"/>
      <c r="B24" s="253" t="s">
        <v>9</v>
      </c>
      <c r="C24" s="389"/>
      <c r="D24" s="361"/>
      <c r="E24" s="412"/>
      <c r="F24" s="282"/>
      <c r="G24" s="437"/>
      <c r="H24" s="455"/>
      <c r="I24" s="282"/>
      <c r="J24" s="301"/>
      <c r="K24" s="76"/>
    </row>
    <row r="25" spans="1:11" s="106" customFormat="1" ht="17.25" x14ac:dyDescent="0.3">
      <c r="A25" s="208"/>
      <c r="B25" s="252" t="s">
        <v>10</v>
      </c>
      <c r="C25" s="389">
        <v>1821.4287406000001</v>
      </c>
      <c r="D25" s="361" t="s">
        <v>11</v>
      </c>
      <c r="E25" s="412"/>
      <c r="F25" s="282"/>
      <c r="G25" s="437"/>
      <c r="H25" s="455"/>
      <c r="I25" s="282"/>
      <c r="J25" s="208"/>
      <c r="K25" s="82"/>
    </row>
    <row r="26" spans="1:11" s="106" customFormat="1" ht="17.25" x14ac:dyDescent="0.3">
      <c r="A26" s="208"/>
      <c r="B26" s="252" t="s">
        <v>12</v>
      </c>
      <c r="C26" s="389">
        <v>4684.8887999999997</v>
      </c>
      <c r="D26" s="361" t="s">
        <v>11</v>
      </c>
      <c r="E26" s="412"/>
      <c r="F26" s="282"/>
      <c r="G26" s="437"/>
      <c r="H26" s="455"/>
      <c r="I26" s="282"/>
      <c r="J26" s="208"/>
      <c r="K26" s="82"/>
    </row>
    <row r="27" spans="1:11" s="106" customFormat="1" ht="17.25" x14ac:dyDescent="0.3">
      <c r="A27" s="208"/>
      <c r="B27" s="252" t="s">
        <v>13</v>
      </c>
      <c r="C27" s="389">
        <v>18664.00922</v>
      </c>
      <c r="D27" s="361" t="s">
        <v>11</v>
      </c>
      <c r="E27" s="412"/>
      <c r="F27" s="282"/>
      <c r="G27" s="437"/>
      <c r="H27" s="455"/>
      <c r="I27" s="282"/>
      <c r="J27" s="208"/>
      <c r="K27" s="82"/>
    </row>
    <row r="28" spans="1:11" s="106" customFormat="1" ht="17.25" x14ac:dyDescent="0.3">
      <c r="A28" s="208"/>
      <c r="B28" s="252" t="s">
        <v>14</v>
      </c>
      <c r="C28" s="389">
        <v>66924.695999999996</v>
      </c>
      <c r="D28" s="361" t="s">
        <v>11</v>
      </c>
      <c r="E28" s="412"/>
      <c r="F28" s="282"/>
      <c r="G28" s="439"/>
      <c r="H28" s="455"/>
      <c r="I28" s="282"/>
      <c r="J28" s="208"/>
      <c r="K28" s="82"/>
    </row>
    <row r="29" spans="1:11" s="106" customFormat="1" ht="17.25" x14ac:dyDescent="0.3">
      <c r="A29" s="208"/>
      <c r="B29" s="252" t="s">
        <v>15</v>
      </c>
      <c r="C29" s="389">
        <v>3283.7376101592599</v>
      </c>
      <c r="D29" s="361" t="s">
        <v>11</v>
      </c>
      <c r="E29" s="412"/>
      <c r="F29" s="282"/>
      <c r="G29" s="439"/>
      <c r="H29" s="455"/>
      <c r="I29" s="282"/>
      <c r="J29" s="301"/>
      <c r="K29" s="82"/>
    </row>
    <row r="30" spans="1:11" s="106" customFormat="1" ht="17.25" x14ac:dyDescent="0.3">
      <c r="A30" s="208"/>
      <c r="B30" s="253" t="s">
        <v>177</v>
      </c>
      <c r="C30" s="389"/>
      <c r="D30" s="361"/>
      <c r="E30" s="412"/>
      <c r="F30" s="282"/>
      <c r="G30" s="437"/>
      <c r="H30" s="455"/>
      <c r="I30" s="282"/>
      <c r="J30" s="301"/>
      <c r="K30" s="82"/>
    </row>
    <row r="31" spans="1:11" s="106" customFormat="1" ht="17.25" x14ac:dyDescent="0.3">
      <c r="A31" s="208"/>
      <c r="B31" s="252" t="s">
        <v>415</v>
      </c>
      <c r="C31" s="389">
        <f>17*120.9</f>
        <v>2055.3000000000002</v>
      </c>
      <c r="D31" s="361" t="s">
        <v>11</v>
      </c>
      <c r="E31" s="412"/>
      <c r="F31" s="282"/>
      <c r="G31" s="437"/>
      <c r="H31" s="455"/>
      <c r="I31" s="282"/>
      <c r="J31" s="301"/>
      <c r="K31" s="82"/>
    </row>
    <row r="32" spans="1:11" s="106" customFormat="1" ht="17.25" x14ac:dyDescent="0.3">
      <c r="A32" s="208"/>
      <c r="B32" s="252" t="s">
        <v>416</v>
      </c>
      <c r="C32" s="389">
        <f>28*99.6</f>
        <v>2788.7999999999997</v>
      </c>
      <c r="D32" s="361" t="s">
        <v>11</v>
      </c>
      <c r="E32" s="412"/>
      <c r="F32" s="282"/>
      <c r="G32" s="437"/>
      <c r="H32" s="455"/>
      <c r="I32" s="282"/>
      <c r="J32" s="301"/>
      <c r="K32" s="82"/>
    </row>
    <row r="33" spans="1:11" s="106" customFormat="1" ht="17.25" x14ac:dyDescent="0.3">
      <c r="A33" s="208"/>
      <c r="B33" s="252" t="s">
        <v>417</v>
      </c>
      <c r="C33" s="389">
        <f>63*72.18</f>
        <v>4547.34</v>
      </c>
      <c r="D33" s="361" t="s">
        <v>11</v>
      </c>
      <c r="E33" s="412"/>
      <c r="F33" s="282"/>
      <c r="G33" s="437"/>
      <c r="H33" s="455"/>
      <c r="I33" s="282"/>
      <c r="J33" s="301"/>
      <c r="K33" s="82"/>
    </row>
    <row r="34" spans="1:11" s="106" customFormat="1" ht="17.25" x14ac:dyDescent="0.3">
      <c r="A34" s="208"/>
      <c r="B34" s="252" t="s">
        <v>418</v>
      </c>
      <c r="C34" s="389">
        <f>16*42.06</f>
        <v>672.96</v>
      </c>
      <c r="D34" s="361" t="s">
        <v>11</v>
      </c>
      <c r="E34" s="412"/>
      <c r="F34" s="282"/>
      <c r="G34" s="437"/>
      <c r="H34" s="455"/>
      <c r="I34" s="282"/>
      <c r="J34" s="301"/>
      <c r="K34" s="82"/>
    </row>
    <row r="35" spans="1:11" s="106" customFormat="1" ht="17.25" x14ac:dyDescent="0.3">
      <c r="A35" s="208"/>
      <c r="B35" s="252" t="s">
        <v>419</v>
      </c>
      <c r="C35" s="389">
        <f>30*20.04</f>
        <v>601.19999999999993</v>
      </c>
      <c r="D35" s="361" t="s">
        <v>11</v>
      </c>
      <c r="E35" s="412"/>
      <c r="F35" s="282"/>
      <c r="G35" s="437"/>
      <c r="H35" s="455"/>
      <c r="I35" s="282"/>
      <c r="J35" s="301"/>
      <c r="K35" s="82"/>
    </row>
    <row r="36" spans="1:11" s="106" customFormat="1" ht="17.25" x14ac:dyDescent="0.3">
      <c r="A36" s="208"/>
      <c r="B36" s="252" t="s">
        <v>421</v>
      </c>
      <c r="C36" s="389">
        <f>157*55.62</f>
        <v>8732.34</v>
      </c>
      <c r="D36" s="361" t="s">
        <v>11</v>
      </c>
      <c r="E36" s="412"/>
      <c r="F36" s="282"/>
      <c r="G36" s="437"/>
      <c r="H36" s="455"/>
      <c r="I36" s="282"/>
      <c r="J36" s="301"/>
      <c r="K36" s="82"/>
    </row>
    <row r="37" spans="1:11" s="106" customFormat="1" ht="17.25" x14ac:dyDescent="0.3">
      <c r="A37" s="208"/>
      <c r="B37" s="252" t="s">
        <v>420</v>
      </c>
      <c r="C37" s="389">
        <f>51*34</f>
        <v>1734</v>
      </c>
      <c r="D37" s="361" t="s">
        <v>11</v>
      </c>
      <c r="E37" s="412"/>
      <c r="F37" s="282"/>
      <c r="G37" s="437"/>
      <c r="H37" s="455"/>
      <c r="I37" s="282"/>
      <c r="J37" s="301"/>
      <c r="K37" s="82"/>
    </row>
    <row r="38" spans="1:11" ht="17.25" x14ac:dyDescent="0.3">
      <c r="A38" s="208"/>
      <c r="B38" s="255" t="s">
        <v>178</v>
      </c>
      <c r="C38" s="389">
        <v>1137.7</v>
      </c>
      <c r="D38" s="361" t="s">
        <v>11</v>
      </c>
      <c r="E38" s="412"/>
      <c r="F38" s="282"/>
      <c r="G38" s="437"/>
      <c r="H38" s="455"/>
      <c r="I38" s="282"/>
      <c r="J38" s="301"/>
      <c r="K38" s="76"/>
    </row>
    <row r="39" spans="1:11" ht="17.25" x14ac:dyDescent="0.3">
      <c r="A39" s="208"/>
      <c r="B39" s="255" t="s">
        <v>16</v>
      </c>
      <c r="C39" s="389">
        <v>60.61</v>
      </c>
      <c r="D39" s="361" t="s">
        <v>11</v>
      </c>
      <c r="E39" s="412"/>
      <c r="F39" s="282"/>
      <c r="G39" s="437"/>
      <c r="H39" s="455"/>
      <c r="I39" s="282"/>
      <c r="J39" s="301"/>
      <c r="K39" s="76"/>
    </row>
    <row r="40" spans="1:11" ht="17.25" x14ac:dyDescent="0.3">
      <c r="A40" s="209"/>
      <c r="B40" s="256" t="s">
        <v>179</v>
      </c>
      <c r="C40" s="390"/>
      <c r="D40" s="362"/>
      <c r="E40" s="413"/>
      <c r="F40" s="283"/>
      <c r="G40" s="440"/>
      <c r="H40" s="456"/>
      <c r="I40" s="283"/>
      <c r="J40" s="302"/>
      <c r="K40" s="76"/>
    </row>
    <row r="41" spans="1:11" ht="17.25" x14ac:dyDescent="0.3">
      <c r="A41" s="210">
        <v>1.2</v>
      </c>
      <c r="B41" s="257" t="s">
        <v>126</v>
      </c>
      <c r="C41" s="391"/>
      <c r="D41" s="363"/>
      <c r="E41" s="391"/>
      <c r="F41" s="284"/>
      <c r="G41" s="441"/>
      <c r="H41" s="457"/>
      <c r="I41" s="284"/>
      <c r="J41" s="303"/>
      <c r="K41" s="76"/>
    </row>
    <row r="42" spans="1:11" ht="17.25" x14ac:dyDescent="0.3">
      <c r="A42" s="211"/>
      <c r="B42" s="258" t="s">
        <v>17</v>
      </c>
      <c r="C42" s="392"/>
      <c r="D42" s="291"/>
      <c r="E42" s="394"/>
      <c r="F42" s="285"/>
      <c r="G42" s="442"/>
      <c r="H42" s="458"/>
      <c r="I42" s="285"/>
      <c r="J42" s="217"/>
      <c r="K42" s="76"/>
    </row>
    <row r="43" spans="1:11" ht="17.25" x14ac:dyDescent="0.3">
      <c r="A43" s="212"/>
      <c r="B43" s="178" t="s">
        <v>304</v>
      </c>
      <c r="C43" s="392">
        <v>1034</v>
      </c>
      <c r="D43" s="291" t="s">
        <v>8</v>
      </c>
      <c r="E43" s="394"/>
      <c r="F43" s="285"/>
      <c r="G43" s="442"/>
      <c r="H43" s="458"/>
      <c r="I43" s="285"/>
      <c r="J43" s="217"/>
      <c r="K43" s="76"/>
    </row>
    <row r="44" spans="1:11" ht="17.25" x14ac:dyDescent="0.3">
      <c r="A44" s="212"/>
      <c r="B44" s="178" t="s">
        <v>18</v>
      </c>
      <c r="C44" s="392">
        <v>120.6</v>
      </c>
      <c r="D44" s="291" t="s">
        <v>19</v>
      </c>
      <c r="E44" s="394"/>
      <c r="F44" s="285"/>
      <c r="G44" s="442"/>
      <c r="H44" s="458"/>
      <c r="I44" s="285"/>
      <c r="J44" s="217"/>
      <c r="K44" s="76"/>
    </row>
    <row r="45" spans="1:11" ht="17.25" x14ac:dyDescent="0.3">
      <c r="A45" s="212"/>
      <c r="B45" s="178" t="s">
        <v>146</v>
      </c>
      <c r="C45" s="392">
        <v>29</v>
      </c>
      <c r="D45" s="291" t="s">
        <v>19</v>
      </c>
      <c r="E45" s="394"/>
      <c r="F45" s="285"/>
      <c r="G45" s="442"/>
      <c r="H45" s="458"/>
      <c r="I45" s="285"/>
      <c r="J45" s="217"/>
      <c r="K45" s="76"/>
    </row>
    <row r="46" spans="1:11" ht="17.25" x14ac:dyDescent="0.3">
      <c r="A46" s="213"/>
      <c r="B46" s="259" t="s">
        <v>20</v>
      </c>
      <c r="C46" s="393"/>
      <c r="D46" s="364"/>
      <c r="E46" s="414"/>
      <c r="F46" s="286"/>
      <c r="G46" s="443"/>
      <c r="H46" s="459"/>
      <c r="I46" s="286"/>
      <c r="J46" s="303"/>
      <c r="K46" s="76"/>
    </row>
    <row r="47" spans="1:11" ht="17.25" x14ac:dyDescent="0.3">
      <c r="A47" s="211"/>
      <c r="B47" s="258" t="s">
        <v>21</v>
      </c>
      <c r="C47" s="394"/>
      <c r="D47" s="291"/>
      <c r="E47" s="394"/>
      <c r="F47" s="285"/>
      <c r="G47" s="442"/>
      <c r="H47" s="458"/>
      <c r="I47" s="285"/>
      <c r="J47" s="217"/>
      <c r="K47" s="76"/>
    </row>
    <row r="48" spans="1:11" ht="17.25" x14ac:dyDescent="0.3">
      <c r="A48" s="212"/>
      <c r="B48" s="178" t="s">
        <v>22</v>
      </c>
      <c r="C48" s="392">
        <v>194.3</v>
      </c>
      <c r="D48" s="291" t="s">
        <v>8</v>
      </c>
      <c r="E48" s="394"/>
      <c r="F48" s="285"/>
      <c r="G48" s="442"/>
      <c r="H48" s="458"/>
      <c r="I48" s="285"/>
      <c r="J48" s="217"/>
      <c r="K48" s="76"/>
    </row>
    <row r="49" spans="1:11" ht="17.25" x14ac:dyDescent="0.3">
      <c r="A49" s="212"/>
      <c r="B49" s="260" t="s">
        <v>23</v>
      </c>
      <c r="C49" s="392">
        <v>155.58000000000001</v>
      </c>
      <c r="D49" s="291" t="s">
        <v>8</v>
      </c>
      <c r="E49" s="394"/>
      <c r="F49" s="285"/>
      <c r="G49" s="442"/>
      <c r="H49" s="458"/>
      <c r="I49" s="285"/>
      <c r="J49" s="217"/>
      <c r="K49" s="76"/>
    </row>
    <row r="50" spans="1:11" ht="17.25" x14ac:dyDescent="0.3">
      <c r="A50" s="212"/>
      <c r="B50" s="260" t="s">
        <v>24</v>
      </c>
      <c r="C50" s="394">
        <v>250</v>
      </c>
      <c r="D50" s="291" t="s">
        <v>8</v>
      </c>
      <c r="E50" s="394"/>
      <c r="F50" s="285"/>
      <c r="G50" s="442"/>
      <c r="H50" s="458"/>
      <c r="I50" s="285"/>
      <c r="J50" s="217"/>
      <c r="K50" s="76"/>
    </row>
    <row r="51" spans="1:11" ht="17.25" x14ac:dyDescent="0.3">
      <c r="A51" s="212"/>
      <c r="B51" s="260" t="s">
        <v>25</v>
      </c>
      <c r="C51" s="394">
        <v>55.22</v>
      </c>
      <c r="D51" s="291" t="s">
        <v>8</v>
      </c>
      <c r="E51" s="394"/>
      <c r="F51" s="285"/>
      <c r="G51" s="442"/>
      <c r="H51" s="458"/>
      <c r="I51" s="285"/>
      <c r="J51" s="217"/>
      <c r="K51" s="76"/>
    </row>
    <row r="52" spans="1:11" ht="17.25" x14ac:dyDescent="0.3">
      <c r="A52" s="212"/>
      <c r="B52" s="260" t="s">
        <v>26</v>
      </c>
      <c r="C52" s="394">
        <v>650</v>
      </c>
      <c r="D52" s="291" t="s">
        <v>8</v>
      </c>
      <c r="E52" s="394"/>
      <c r="F52" s="285"/>
      <c r="G52" s="442"/>
      <c r="H52" s="458"/>
      <c r="I52" s="285"/>
      <c r="J52" s="217"/>
      <c r="K52" s="76"/>
    </row>
    <row r="53" spans="1:11" ht="17.25" x14ac:dyDescent="0.3">
      <c r="A53" s="212"/>
      <c r="B53" s="260" t="s">
        <v>147</v>
      </c>
      <c r="C53" s="394">
        <v>191.46</v>
      </c>
      <c r="D53" s="291" t="s">
        <v>8</v>
      </c>
      <c r="E53" s="394"/>
      <c r="F53" s="285"/>
      <c r="G53" s="442"/>
      <c r="H53" s="458"/>
      <c r="I53" s="285"/>
      <c r="J53" s="217"/>
      <c r="K53" s="76"/>
    </row>
    <row r="54" spans="1:11" ht="17.25" x14ac:dyDescent="0.3">
      <c r="A54" s="213"/>
      <c r="B54" s="259" t="s">
        <v>27</v>
      </c>
      <c r="C54" s="393"/>
      <c r="D54" s="364"/>
      <c r="E54" s="414"/>
      <c r="F54" s="286"/>
      <c r="G54" s="443"/>
      <c r="H54" s="459"/>
      <c r="I54" s="286"/>
      <c r="J54" s="303"/>
      <c r="K54" s="76"/>
    </row>
    <row r="55" spans="1:11" ht="17.25" x14ac:dyDescent="0.3">
      <c r="A55" s="211"/>
      <c r="B55" s="258" t="s">
        <v>28</v>
      </c>
      <c r="C55" s="394"/>
      <c r="D55" s="291"/>
      <c r="E55" s="394"/>
      <c r="F55" s="285"/>
      <c r="G55" s="442"/>
      <c r="H55" s="458"/>
      <c r="I55" s="285"/>
      <c r="J55" s="217"/>
      <c r="K55" s="76"/>
    </row>
    <row r="56" spans="1:11" ht="17.25" x14ac:dyDescent="0.3">
      <c r="A56" s="212"/>
      <c r="B56" s="260" t="s">
        <v>148</v>
      </c>
      <c r="C56" s="394">
        <v>1116.5899999999999</v>
      </c>
      <c r="D56" s="291" t="s">
        <v>8</v>
      </c>
      <c r="E56" s="394"/>
      <c r="F56" s="285"/>
      <c r="G56" s="442"/>
      <c r="H56" s="458"/>
      <c r="I56" s="285"/>
      <c r="J56" s="217"/>
      <c r="K56" s="76"/>
    </row>
    <row r="57" spans="1:11" ht="17.25" x14ac:dyDescent="0.3">
      <c r="A57" s="212"/>
      <c r="B57" s="260" t="s">
        <v>187</v>
      </c>
      <c r="C57" s="392">
        <v>580.17999999999995</v>
      </c>
      <c r="D57" s="291" t="s">
        <v>19</v>
      </c>
      <c r="E57" s="394"/>
      <c r="F57" s="285"/>
      <c r="G57" s="442"/>
      <c r="H57" s="458"/>
      <c r="I57" s="285"/>
      <c r="J57" s="217"/>
      <c r="K57" s="76"/>
    </row>
    <row r="58" spans="1:11" ht="17.25" x14ac:dyDescent="0.3">
      <c r="A58" s="212"/>
      <c r="B58" s="260" t="s">
        <v>29</v>
      </c>
      <c r="C58" s="392">
        <v>1552.23</v>
      </c>
      <c r="D58" s="291" t="s">
        <v>8</v>
      </c>
      <c r="E58" s="394"/>
      <c r="F58" s="285"/>
      <c r="G58" s="442"/>
      <c r="H58" s="458"/>
      <c r="I58" s="285"/>
      <c r="J58" s="217"/>
      <c r="K58" s="76"/>
    </row>
    <row r="59" spans="1:11" ht="17.25" x14ac:dyDescent="0.3">
      <c r="A59" s="212"/>
      <c r="B59" s="260" t="s">
        <v>30</v>
      </c>
      <c r="C59" s="392">
        <v>159.52000000000001</v>
      </c>
      <c r="D59" s="291" t="s">
        <v>8</v>
      </c>
      <c r="E59" s="394"/>
      <c r="F59" s="285"/>
      <c r="G59" s="442"/>
      <c r="H59" s="458"/>
      <c r="I59" s="285"/>
      <c r="J59" s="217"/>
      <c r="K59" s="76"/>
    </row>
    <row r="60" spans="1:11" ht="17.25" x14ac:dyDescent="0.3">
      <c r="A60" s="212"/>
      <c r="B60" s="260" t="s">
        <v>149</v>
      </c>
      <c r="C60" s="394">
        <v>43.08</v>
      </c>
      <c r="D60" s="291" t="s">
        <v>8</v>
      </c>
      <c r="E60" s="394"/>
      <c r="F60" s="285"/>
      <c r="G60" s="442"/>
      <c r="H60" s="458"/>
      <c r="I60" s="285"/>
      <c r="J60" s="217"/>
      <c r="K60" s="76"/>
    </row>
    <row r="61" spans="1:11" ht="17.25" x14ac:dyDescent="0.3">
      <c r="A61" s="212"/>
      <c r="B61" s="260" t="s">
        <v>32</v>
      </c>
      <c r="C61" s="394">
        <v>105</v>
      </c>
      <c r="D61" s="291" t="s">
        <v>8</v>
      </c>
      <c r="E61" s="394"/>
      <c r="F61" s="285"/>
      <c r="G61" s="442"/>
      <c r="H61" s="458"/>
      <c r="I61" s="285"/>
      <c r="J61" s="217"/>
      <c r="K61" s="76"/>
    </row>
    <row r="62" spans="1:11" ht="17.25" x14ac:dyDescent="0.3">
      <c r="A62" s="212"/>
      <c r="B62" s="260" t="s">
        <v>150</v>
      </c>
      <c r="C62" s="392">
        <v>13.45</v>
      </c>
      <c r="D62" s="365" t="s">
        <v>8</v>
      </c>
      <c r="E62" s="394"/>
      <c r="F62" s="285"/>
      <c r="G62" s="442"/>
      <c r="H62" s="458"/>
      <c r="I62" s="285"/>
      <c r="J62" s="217"/>
      <c r="K62" s="76"/>
    </row>
    <row r="63" spans="1:11" ht="17.25" x14ac:dyDescent="0.3">
      <c r="A63" s="212"/>
      <c r="B63" s="260" t="s">
        <v>151</v>
      </c>
      <c r="C63" s="392">
        <v>124.43</v>
      </c>
      <c r="D63" s="365" t="s">
        <v>8</v>
      </c>
      <c r="E63" s="394"/>
      <c r="F63" s="285"/>
      <c r="G63" s="442"/>
      <c r="H63" s="458"/>
      <c r="I63" s="285"/>
      <c r="J63" s="217"/>
      <c r="K63" s="76"/>
    </row>
    <row r="64" spans="1:11" ht="17.25" x14ac:dyDescent="0.3">
      <c r="A64" s="212"/>
      <c r="B64" s="260" t="s">
        <v>152</v>
      </c>
      <c r="C64" s="392"/>
      <c r="D64" s="365"/>
      <c r="E64" s="394"/>
      <c r="F64" s="285"/>
      <c r="G64" s="442"/>
      <c r="H64" s="458"/>
      <c r="I64" s="285"/>
      <c r="J64" s="217"/>
      <c r="K64" s="76"/>
    </row>
    <row r="65" spans="1:11" ht="18.75" x14ac:dyDescent="0.3">
      <c r="A65" s="212"/>
      <c r="B65" s="185" t="s">
        <v>294</v>
      </c>
      <c r="C65" s="392">
        <v>298.02</v>
      </c>
      <c r="D65" s="365" t="s">
        <v>11</v>
      </c>
      <c r="E65" s="394"/>
      <c r="F65" s="285"/>
      <c r="G65" s="442"/>
      <c r="H65" s="458"/>
      <c r="I65" s="285"/>
      <c r="J65" s="217"/>
      <c r="K65" s="76"/>
    </row>
    <row r="66" spans="1:11" ht="18.75" x14ac:dyDescent="0.3">
      <c r="A66" s="212"/>
      <c r="B66" s="185" t="s">
        <v>295</v>
      </c>
      <c r="C66" s="392">
        <v>1164.05</v>
      </c>
      <c r="D66" s="365" t="s">
        <v>11</v>
      </c>
      <c r="E66" s="394"/>
      <c r="F66" s="285"/>
      <c r="G66" s="442"/>
      <c r="H66" s="458"/>
      <c r="I66" s="285"/>
      <c r="J66" s="217"/>
      <c r="K66" s="76"/>
    </row>
    <row r="67" spans="1:11" ht="18.75" x14ac:dyDescent="0.3">
      <c r="A67" s="212"/>
      <c r="B67" s="185" t="s">
        <v>293</v>
      </c>
      <c r="C67" s="392">
        <v>315.32</v>
      </c>
      <c r="D67" s="365" t="s">
        <v>11</v>
      </c>
      <c r="E67" s="394"/>
      <c r="F67" s="285"/>
      <c r="G67" s="442"/>
      <c r="H67" s="458"/>
      <c r="I67" s="285"/>
      <c r="J67" s="217"/>
      <c r="K67" s="76"/>
    </row>
    <row r="68" spans="1:11" ht="18.75" x14ac:dyDescent="0.3">
      <c r="A68" s="212"/>
      <c r="B68" s="185" t="s">
        <v>180</v>
      </c>
      <c r="C68" s="392">
        <v>1883.4</v>
      </c>
      <c r="D68" s="365" t="s">
        <v>19</v>
      </c>
      <c r="E68" s="394"/>
      <c r="F68" s="285"/>
      <c r="G68" s="442"/>
      <c r="H68" s="458"/>
      <c r="I68" s="285"/>
      <c r="J68" s="217"/>
      <c r="K68" s="76"/>
    </row>
    <row r="69" spans="1:11" ht="17.25" x14ac:dyDescent="0.3">
      <c r="A69" s="213"/>
      <c r="B69" s="259" t="s">
        <v>33</v>
      </c>
      <c r="C69" s="393"/>
      <c r="D69" s="364"/>
      <c r="E69" s="414"/>
      <c r="F69" s="286"/>
      <c r="G69" s="443"/>
      <c r="H69" s="459"/>
      <c r="I69" s="286"/>
      <c r="J69" s="303"/>
      <c r="K69" s="76"/>
    </row>
    <row r="70" spans="1:11" ht="17.25" x14ac:dyDescent="0.3">
      <c r="A70" s="211"/>
      <c r="B70" s="258" t="s">
        <v>34</v>
      </c>
      <c r="C70" s="394"/>
      <c r="D70" s="291"/>
      <c r="E70" s="394"/>
      <c r="F70" s="285"/>
      <c r="G70" s="442"/>
      <c r="H70" s="458"/>
      <c r="I70" s="285"/>
      <c r="J70" s="217"/>
      <c r="K70" s="76"/>
    </row>
    <row r="71" spans="1:11" ht="18.75" x14ac:dyDescent="0.3">
      <c r="A71" s="212"/>
      <c r="B71" s="88" t="s">
        <v>153</v>
      </c>
      <c r="C71" s="21">
        <f>258+175</f>
        <v>433</v>
      </c>
      <c r="D71" s="291" t="s">
        <v>8</v>
      </c>
      <c r="E71" s="394"/>
      <c r="F71" s="285"/>
      <c r="G71" s="442"/>
      <c r="H71" s="458"/>
      <c r="I71" s="285"/>
      <c r="J71" s="217"/>
      <c r="K71" s="76"/>
    </row>
    <row r="72" spans="1:11" ht="18.75" x14ac:dyDescent="0.3">
      <c r="A72" s="212"/>
      <c r="B72" s="88" t="s">
        <v>154</v>
      </c>
      <c r="C72" s="21">
        <f>4.68+2.1+3.93+3.8+7.2+24.42+24.57</f>
        <v>70.699999999999989</v>
      </c>
      <c r="D72" s="291" t="s">
        <v>8</v>
      </c>
      <c r="E72" s="394"/>
      <c r="F72" s="285"/>
      <c r="G72" s="442"/>
      <c r="H72" s="458"/>
      <c r="I72" s="285"/>
      <c r="J72" s="217"/>
      <c r="K72" s="76"/>
    </row>
    <row r="73" spans="1:11" ht="18.75" x14ac:dyDescent="0.3">
      <c r="A73" s="212"/>
      <c r="B73" s="88" t="s">
        <v>155</v>
      </c>
      <c r="C73" s="21">
        <f>204+40.3+113.8+31.4+110.9+113.8+40.3+110.55+54.5</f>
        <v>819.54999999999984</v>
      </c>
      <c r="D73" s="291" t="s">
        <v>8</v>
      </c>
      <c r="E73" s="394"/>
      <c r="F73" s="285"/>
      <c r="G73" s="442"/>
      <c r="H73" s="458"/>
      <c r="I73" s="285"/>
      <c r="J73" s="217"/>
      <c r="K73" s="76"/>
    </row>
    <row r="74" spans="1:11" ht="18.75" x14ac:dyDescent="0.3">
      <c r="A74" s="212"/>
      <c r="B74" s="88" t="s">
        <v>156</v>
      </c>
      <c r="C74" s="21">
        <f>50.5+13+8.3+30.73</f>
        <v>102.53</v>
      </c>
      <c r="D74" s="291" t="s">
        <v>8</v>
      </c>
      <c r="E74" s="394"/>
      <c r="F74" s="285"/>
      <c r="G74" s="442"/>
      <c r="H74" s="458"/>
      <c r="I74" s="285"/>
      <c r="J74" s="217"/>
      <c r="K74" s="76"/>
    </row>
    <row r="75" spans="1:11" ht="18.75" x14ac:dyDescent="0.3">
      <c r="A75" s="212"/>
      <c r="B75" s="88" t="s">
        <v>157</v>
      </c>
      <c r="C75" s="21">
        <v>21.5</v>
      </c>
      <c r="D75" s="291" t="s">
        <v>8</v>
      </c>
      <c r="E75" s="394"/>
      <c r="F75" s="285"/>
      <c r="G75" s="442"/>
      <c r="H75" s="458"/>
      <c r="I75" s="285"/>
      <c r="J75" s="217"/>
      <c r="K75" s="76"/>
    </row>
    <row r="76" spans="1:11" ht="18.75" x14ac:dyDescent="0.3">
      <c r="A76" s="212"/>
      <c r="B76" s="88" t="s">
        <v>158</v>
      </c>
      <c r="C76" s="21">
        <v>73.900000000000006</v>
      </c>
      <c r="D76" s="291" t="s">
        <v>8</v>
      </c>
      <c r="E76" s="394"/>
      <c r="F76" s="285"/>
      <c r="G76" s="442"/>
      <c r="H76" s="458"/>
      <c r="I76" s="285"/>
      <c r="J76" s="217"/>
      <c r="K76" s="76"/>
    </row>
    <row r="77" spans="1:11" ht="17.25" x14ac:dyDescent="0.3">
      <c r="A77" s="212"/>
      <c r="B77" s="178" t="s">
        <v>35</v>
      </c>
      <c r="C77" s="394">
        <v>213.45</v>
      </c>
      <c r="D77" s="291" t="s">
        <v>19</v>
      </c>
      <c r="E77" s="394"/>
      <c r="F77" s="285"/>
      <c r="G77" s="442"/>
      <c r="H77" s="458"/>
      <c r="I77" s="285"/>
      <c r="J77" s="217"/>
      <c r="K77" s="76"/>
    </row>
    <row r="78" spans="1:11" ht="17.25" x14ac:dyDescent="0.3">
      <c r="A78" s="212"/>
      <c r="B78" s="178" t="s">
        <v>36</v>
      </c>
      <c r="C78" s="392">
        <v>362.2</v>
      </c>
      <c r="D78" s="291" t="s">
        <v>19</v>
      </c>
      <c r="E78" s="394"/>
      <c r="F78" s="285"/>
      <c r="G78" s="442"/>
      <c r="H78" s="458"/>
      <c r="I78" s="285"/>
      <c r="J78" s="217"/>
      <c r="K78" s="76"/>
    </row>
    <row r="79" spans="1:11" ht="17.25" x14ac:dyDescent="0.3">
      <c r="A79" s="212"/>
      <c r="B79" s="178" t="s">
        <v>37</v>
      </c>
      <c r="C79" s="394">
        <v>32.5</v>
      </c>
      <c r="D79" s="291" t="s">
        <v>19</v>
      </c>
      <c r="E79" s="394"/>
      <c r="F79" s="285"/>
      <c r="G79" s="442"/>
      <c r="H79" s="458"/>
      <c r="I79" s="285"/>
      <c r="J79" s="217"/>
      <c r="K79" s="76"/>
    </row>
    <row r="80" spans="1:11" ht="17.25" x14ac:dyDescent="0.3">
      <c r="A80" s="213"/>
      <c r="B80" s="259" t="s">
        <v>38</v>
      </c>
      <c r="C80" s="393"/>
      <c r="D80" s="364"/>
      <c r="E80" s="414"/>
      <c r="F80" s="286"/>
      <c r="G80" s="443"/>
      <c r="H80" s="459"/>
      <c r="I80" s="286"/>
      <c r="J80" s="303"/>
      <c r="K80" s="76"/>
    </row>
    <row r="81" spans="1:11" ht="17.25" x14ac:dyDescent="0.3">
      <c r="A81" s="211"/>
      <c r="B81" s="258" t="s">
        <v>39</v>
      </c>
      <c r="C81" s="394"/>
      <c r="D81" s="291"/>
      <c r="E81" s="394"/>
      <c r="F81" s="285"/>
      <c r="G81" s="442"/>
      <c r="H81" s="458"/>
      <c r="I81" s="285"/>
      <c r="J81" s="217"/>
      <c r="K81" s="76"/>
    </row>
    <row r="82" spans="1:11" ht="17.25" x14ac:dyDescent="0.3">
      <c r="A82" s="212"/>
      <c r="B82" s="178" t="s">
        <v>40</v>
      </c>
      <c r="C82" s="394"/>
      <c r="D82" s="291"/>
      <c r="E82" s="394"/>
      <c r="F82" s="285"/>
      <c r="G82" s="442"/>
      <c r="H82" s="458"/>
      <c r="I82" s="285"/>
      <c r="J82" s="217"/>
      <c r="K82" s="76"/>
    </row>
    <row r="83" spans="1:11" ht="18.75" x14ac:dyDescent="0.3">
      <c r="A83" s="212"/>
      <c r="B83" s="178" t="s">
        <v>159</v>
      </c>
      <c r="C83" s="395">
        <v>1</v>
      </c>
      <c r="D83" s="291" t="s">
        <v>31</v>
      </c>
      <c r="E83" s="394"/>
      <c r="F83" s="285"/>
      <c r="G83" s="442"/>
      <c r="H83" s="458"/>
      <c r="I83" s="285"/>
      <c r="J83" s="217"/>
      <c r="K83" s="76"/>
    </row>
    <row r="84" spans="1:11" ht="18.75" x14ac:dyDescent="0.3">
      <c r="A84" s="212"/>
      <c r="B84" s="178" t="s">
        <v>305</v>
      </c>
      <c r="C84" s="395">
        <v>11</v>
      </c>
      <c r="D84" s="291" t="s">
        <v>31</v>
      </c>
      <c r="E84" s="394"/>
      <c r="F84" s="285"/>
      <c r="G84" s="442"/>
      <c r="H84" s="458"/>
      <c r="I84" s="285"/>
      <c r="J84" s="217"/>
      <c r="K84" s="76"/>
    </row>
    <row r="85" spans="1:11" ht="18.75" x14ac:dyDescent="0.3">
      <c r="A85" s="212"/>
      <c r="B85" s="178" t="s">
        <v>160</v>
      </c>
      <c r="C85" s="395">
        <v>3</v>
      </c>
      <c r="D85" s="291" t="s">
        <v>31</v>
      </c>
      <c r="E85" s="394"/>
      <c r="F85" s="285"/>
      <c r="G85" s="442"/>
      <c r="H85" s="458"/>
      <c r="I85" s="285"/>
      <c r="J85" s="217"/>
      <c r="K85" s="76"/>
    </row>
    <row r="86" spans="1:11" ht="18.75" x14ac:dyDescent="0.3">
      <c r="A86" s="212"/>
      <c r="B86" s="178" t="s">
        <v>306</v>
      </c>
      <c r="C86" s="395">
        <v>2</v>
      </c>
      <c r="D86" s="291" t="s">
        <v>31</v>
      </c>
      <c r="E86" s="394"/>
      <c r="F86" s="285"/>
      <c r="G86" s="442"/>
      <c r="H86" s="458"/>
      <c r="I86" s="285"/>
      <c r="J86" s="217"/>
      <c r="K86" s="76"/>
    </row>
    <row r="87" spans="1:11" ht="18.75" x14ac:dyDescent="0.3">
      <c r="A87" s="212"/>
      <c r="B87" s="178" t="s">
        <v>162</v>
      </c>
      <c r="C87" s="395">
        <v>3</v>
      </c>
      <c r="D87" s="291" t="s">
        <v>31</v>
      </c>
      <c r="E87" s="394"/>
      <c r="F87" s="285"/>
      <c r="G87" s="442"/>
      <c r="H87" s="458"/>
      <c r="I87" s="285"/>
      <c r="J87" s="217"/>
      <c r="K87" s="76"/>
    </row>
    <row r="88" spans="1:11" ht="18.75" x14ac:dyDescent="0.3">
      <c r="A88" s="212"/>
      <c r="B88" s="178" t="s">
        <v>307</v>
      </c>
      <c r="C88" s="395">
        <v>2</v>
      </c>
      <c r="D88" s="291" t="s">
        <v>31</v>
      </c>
      <c r="E88" s="394"/>
      <c r="F88" s="285"/>
      <c r="G88" s="442"/>
      <c r="H88" s="458"/>
      <c r="I88" s="285"/>
      <c r="J88" s="217"/>
      <c r="K88" s="76"/>
    </row>
    <row r="89" spans="1:11" ht="18.75" x14ac:dyDescent="0.3">
      <c r="A89" s="212"/>
      <c r="B89" s="178" t="s">
        <v>123</v>
      </c>
      <c r="C89" s="395">
        <v>2</v>
      </c>
      <c r="D89" s="291" t="s">
        <v>31</v>
      </c>
      <c r="E89" s="394"/>
      <c r="F89" s="285"/>
      <c r="G89" s="442"/>
      <c r="H89" s="458"/>
      <c r="I89" s="285"/>
      <c r="J89" s="217"/>
      <c r="K89" s="76"/>
    </row>
    <row r="90" spans="1:11" ht="18.75" x14ac:dyDescent="0.3">
      <c r="A90" s="212"/>
      <c r="B90" s="178" t="s">
        <v>161</v>
      </c>
      <c r="C90" s="395">
        <v>9</v>
      </c>
      <c r="D90" s="291" t="s">
        <v>31</v>
      </c>
      <c r="E90" s="394"/>
      <c r="F90" s="285"/>
      <c r="G90" s="442"/>
      <c r="H90" s="458"/>
      <c r="I90" s="285"/>
      <c r="J90" s="217"/>
      <c r="K90" s="76"/>
    </row>
    <row r="91" spans="1:11" ht="17.25" x14ac:dyDescent="0.3">
      <c r="A91" s="212"/>
      <c r="B91" s="178" t="s">
        <v>41</v>
      </c>
      <c r="C91" s="392"/>
      <c r="D91" s="291"/>
      <c r="E91" s="394"/>
      <c r="F91" s="285"/>
      <c r="G91" s="442"/>
      <c r="H91" s="458"/>
      <c r="I91" s="285"/>
      <c r="J91" s="217"/>
      <c r="K91" s="76"/>
    </row>
    <row r="92" spans="1:11" ht="18.75" x14ac:dyDescent="0.3">
      <c r="A92" s="212"/>
      <c r="B92" s="178" t="s">
        <v>42</v>
      </c>
      <c r="C92" s="395">
        <v>1</v>
      </c>
      <c r="D92" s="291" t="s">
        <v>31</v>
      </c>
      <c r="E92" s="394"/>
      <c r="F92" s="285"/>
      <c r="G92" s="442"/>
      <c r="H92" s="458"/>
      <c r="I92" s="285"/>
      <c r="J92" s="217"/>
      <c r="K92" s="76"/>
    </row>
    <row r="93" spans="1:11" ht="18.75" x14ac:dyDescent="0.3">
      <c r="A93" s="212"/>
      <c r="B93" s="178" t="s">
        <v>43</v>
      </c>
      <c r="C93" s="395">
        <v>1</v>
      </c>
      <c r="D93" s="291" t="s">
        <v>31</v>
      </c>
      <c r="E93" s="394"/>
      <c r="F93" s="285"/>
      <c r="G93" s="442"/>
      <c r="H93" s="458"/>
      <c r="I93" s="285"/>
      <c r="J93" s="217"/>
      <c r="K93" s="76"/>
    </row>
    <row r="94" spans="1:11" ht="18.75" x14ac:dyDescent="0.3">
      <c r="A94" s="212"/>
      <c r="B94" s="261" t="s">
        <v>164</v>
      </c>
      <c r="C94" s="396">
        <v>1</v>
      </c>
      <c r="D94" s="291" t="s">
        <v>31</v>
      </c>
      <c r="E94" s="394"/>
      <c r="F94" s="285"/>
      <c r="G94" s="442"/>
      <c r="H94" s="458"/>
      <c r="I94" s="285"/>
      <c r="J94" s="217"/>
      <c r="K94" s="76"/>
    </row>
    <row r="95" spans="1:11" ht="18.75" x14ac:dyDescent="0.3">
      <c r="A95" s="212"/>
      <c r="B95" s="178" t="s">
        <v>165</v>
      </c>
      <c r="C95" s="395">
        <v>1</v>
      </c>
      <c r="D95" s="291" t="s">
        <v>31</v>
      </c>
      <c r="E95" s="394"/>
      <c r="F95" s="285"/>
      <c r="G95" s="442"/>
      <c r="H95" s="458"/>
      <c r="I95" s="285"/>
      <c r="J95" s="217"/>
      <c r="K95" s="76"/>
    </row>
    <row r="96" spans="1:11" ht="18.75" x14ac:dyDescent="0.3">
      <c r="A96" s="212"/>
      <c r="B96" s="178" t="s">
        <v>163</v>
      </c>
      <c r="C96" s="395">
        <v>1</v>
      </c>
      <c r="D96" s="291" t="s">
        <v>31</v>
      </c>
      <c r="E96" s="394"/>
      <c r="F96" s="285"/>
      <c r="G96" s="442"/>
      <c r="H96" s="458"/>
      <c r="I96" s="285"/>
      <c r="J96" s="217"/>
      <c r="K96" s="76"/>
    </row>
    <row r="97" spans="1:11" ht="18.75" x14ac:dyDescent="0.3">
      <c r="A97" s="212"/>
      <c r="B97" s="178" t="s">
        <v>166</v>
      </c>
      <c r="C97" s="395">
        <v>1</v>
      </c>
      <c r="D97" s="291" t="s">
        <v>31</v>
      </c>
      <c r="E97" s="394"/>
      <c r="F97" s="285"/>
      <c r="G97" s="442"/>
      <c r="H97" s="458"/>
      <c r="I97" s="285"/>
      <c r="J97" s="217"/>
      <c r="K97" s="76"/>
    </row>
    <row r="98" spans="1:11" ht="18.75" x14ac:dyDescent="0.3">
      <c r="A98" s="212"/>
      <c r="B98" s="178" t="s">
        <v>168</v>
      </c>
      <c r="C98" s="395">
        <v>4</v>
      </c>
      <c r="D98" s="291" t="s">
        <v>31</v>
      </c>
      <c r="E98" s="394"/>
      <c r="F98" s="285"/>
      <c r="G98" s="442"/>
      <c r="H98" s="458"/>
      <c r="I98" s="285"/>
      <c r="J98" s="217"/>
      <c r="K98" s="76"/>
    </row>
    <row r="99" spans="1:11" ht="18.75" x14ac:dyDescent="0.3">
      <c r="A99" s="212"/>
      <c r="B99" s="178" t="s">
        <v>169</v>
      </c>
      <c r="C99" s="395">
        <v>8</v>
      </c>
      <c r="D99" s="291" t="s">
        <v>31</v>
      </c>
      <c r="E99" s="394"/>
      <c r="F99" s="285"/>
      <c r="G99" s="442"/>
      <c r="H99" s="458"/>
      <c r="I99" s="285"/>
      <c r="J99" s="217"/>
      <c r="K99" s="76"/>
    </row>
    <row r="100" spans="1:11" ht="18.75" x14ac:dyDescent="0.3">
      <c r="A100" s="212"/>
      <c r="B100" s="178" t="s">
        <v>170</v>
      </c>
      <c r="C100" s="395">
        <v>1</v>
      </c>
      <c r="D100" s="291" t="s">
        <v>31</v>
      </c>
      <c r="E100" s="394"/>
      <c r="F100" s="285"/>
      <c r="G100" s="442"/>
      <c r="H100" s="458"/>
      <c r="I100" s="285"/>
      <c r="J100" s="217"/>
      <c r="K100" s="76"/>
    </row>
    <row r="101" spans="1:11" ht="18.75" x14ac:dyDescent="0.3">
      <c r="A101" s="212"/>
      <c r="B101" s="178" t="s">
        <v>167</v>
      </c>
      <c r="C101" s="395">
        <v>2</v>
      </c>
      <c r="D101" s="291" t="s">
        <v>31</v>
      </c>
      <c r="E101" s="394"/>
      <c r="F101" s="285"/>
      <c r="G101" s="442"/>
      <c r="H101" s="458"/>
      <c r="I101" s="285"/>
      <c r="J101" s="217"/>
      <c r="K101" s="76"/>
    </row>
    <row r="102" spans="1:11" ht="18.75" x14ac:dyDescent="0.3">
      <c r="A102" s="212"/>
      <c r="B102" s="178" t="s">
        <v>171</v>
      </c>
      <c r="C102" s="395">
        <v>2</v>
      </c>
      <c r="D102" s="291" t="s">
        <v>31</v>
      </c>
      <c r="E102" s="394"/>
      <c r="F102" s="285"/>
      <c r="G102" s="442"/>
      <c r="H102" s="458"/>
      <c r="I102" s="285"/>
      <c r="J102" s="217"/>
      <c r="K102" s="76"/>
    </row>
    <row r="103" spans="1:11" ht="18.75" x14ac:dyDescent="0.3">
      <c r="A103" s="212"/>
      <c r="B103" s="178" t="s">
        <v>172</v>
      </c>
      <c r="C103" s="21">
        <v>1</v>
      </c>
      <c r="D103" s="291" t="s">
        <v>31</v>
      </c>
      <c r="E103" s="394"/>
      <c r="F103" s="285"/>
      <c r="G103" s="442"/>
      <c r="H103" s="458"/>
      <c r="I103" s="285"/>
      <c r="J103" s="217"/>
      <c r="K103" s="76"/>
    </row>
    <row r="104" spans="1:11" ht="18.75" x14ac:dyDescent="0.3">
      <c r="A104" s="212"/>
      <c r="B104" s="178" t="s">
        <v>173</v>
      </c>
      <c r="C104" s="21">
        <v>3</v>
      </c>
      <c r="D104" s="291" t="s">
        <v>31</v>
      </c>
      <c r="E104" s="394"/>
      <c r="F104" s="285"/>
      <c r="G104" s="442"/>
      <c r="H104" s="458"/>
      <c r="I104" s="285"/>
      <c r="J104" s="217"/>
      <c r="K104" s="76"/>
    </row>
    <row r="105" spans="1:11" ht="17.25" x14ac:dyDescent="0.3">
      <c r="A105" s="213"/>
      <c r="B105" s="259" t="s">
        <v>44</v>
      </c>
      <c r="C105" s="393"/>
      <c r="D105" s="364"/>
      <c r="E105" s="414"/>
      <c r="F105" s="286"/>
      <c r="G105" s="443"/>
      <c r="H105" s="459"/>
      <c r="I105" s="286"/>
      <c r="J105" s="303"/>
      <c r="K105" s="76"/>
    </row>
    <row r="106" spans="1:11" ht="17.25" x14ac:dyDescent="0.3">
      <c r="A106" s="211"/>
      <c r="B106" s="258" t="s">
        <v>45</v>
      </c>
      <c r="C106" s="394"/>
      <c r="D106" s="291"/>
      <c r="E106" s="394"/>
      <c r="F106" s="285"/>
      <c r="G106" s="442"/>
      <c r="H106" s="458"/>
      <c r="I106" s="285"/>
      <c r="J106" s="217"/>
      <c r="K106" s="76"/>
    </row>
    <row r="107" spans="1:11" ht="17.25" x14ac:dyDescent="0.3">
      <c r="A107" s="212"/>
      <c r="B107" s="262" t="s">
        <v>181</v>
      </c>
      <c r="C107" s="394">
        <v>12</v>
      </c>
      <c r="D107" s="291" t="s">
        <v>31</v>
      </c>
      <c r="E107" s="394"/>
      <c r="F107" s="285"/>
      <c r="G107" s="438"/>
      <c r="H107" s="458"/>
      <c r="I107" s="285"/>
      <c r="J107" s="217"/>
      <c r="K107" s="76"/>
    </row>
    <row r="108" spans="1:11" ht="17.25" x14ac:dyDescent="0.3">
      <c r="A108" s="212"/>
      <c r="B108" s="262" t="s">
        <v>182</v>
      </c>
      <c r="C108" s="394">
        <v>12</v>
      </c>
      <c r="D108" s="366" t="s">
        <v>31</v>
      </c>
      <c r="E108" s="394"/>
      <c r="F108" s="285"/>
      <c r="G108" s="438"/>
      <c r="H108" s="458"/>
      <c r="I108" s="285"/>
      <c r="J108" s="217"/>
      <c r="K108" s="76"/>
    </row>
    <row r="109" spans="1:11" ht="17.25" x14ac:dyDescent="0.3">
      <c r="A109" s="212"/>
      <c r="B109" s="262" t="s">
        <v>46</v>
      </c>
      <c r="C109" s="394">
        <v>13</v>
      </c>
      <c r="D109" s="366" t="s">
        <v>31</v>
      </c>
      <c r="E109" s="394"/>
      <c r="F109" s="285"/>
      <c r="G109" s="438"/>
      <c r="H109" s="458"/>
      <c r="I109" s="285"/>
      <c r="J109" s="217"/>
      <c r="K109" s="76"/>
    </row>
    <row r="110" spans="1:11" ht="17.25" x14ac:dyDescent="0.3">
      <c r="A110" s="212"/>
      <c r="B110" s="262" t="s">
        <v>47</v>
      </c>
      <c r="C110" s="394">
        <v>4</v>
      </c>
      <c r="D110" s="291" t="s">
        <v>31</v>
      </c>
      <c r="E110" s="392"/>
      <c r="F110" s="285"/>
      <c r="G110" s="442"/>
      <c r="H110" s="458"/>
      <c r="I110" s="285"/>
      <c r="J110" s="217"/>
      <c r="K110" s="76"/>
    </row>
    <row r="111" spans="1:11" ht="17.25" x14ac:dyDescent="0.3">
      <c r="A111" s="212"/>
      <c r="B111" s="262" t="s">
        <v>183</v>
      </c>
      <c r="C111" s="394">
        <v>12</v>
      </c>
      <c r="D111" s="291" t="s">
        <v>31</v>
      </c>
      <c r="E111" s="394"/>
      <c r="F111" s="285"/>
      <c r="G111" s="442"/>
      <c r="H111" s="458"/>
      <c r="I111" s="285"/>
      <c r="J111" s="217"/>
      <c r="K111" s="76"/>
    </row>
    <row r="112" spans="1:11" ht="17.25" x14ac:dyDescent="0.3">
      <c r="A112" s="212"/>
      <c r="B112" s="262" t="s">
        <v>184</v>
      </c>
      <c r="C112" s="392">
        <v>5</v>
      </c>
      <c r="D112" s="291" t="s">
        <v>31</v>
      </c>
      <c r="E112" s="394"/>
      <c r="F112" s="285"/>
      <c r="G112" s="442"/>
      <c r="H112" s="458"/>
      <c r="I112" s="285"/>
      <c r="J112" s="217"/>
      <c r="K112" s="76"/>
    </row>
    <row r="113" spans="1:11" ht="17.25" x14ac:dyDescent="0.3">
      <c r="A113" s="212"/>
      <c r="B113" s="262" t="s">
        <v>48</v>
      </c>
      <c r="C113" s="394"/>
      <c r="D113" s="291"/>
      <c r="E113" s="394"/>
      <c r="F113" s="285"/>
      <c r="G113" s="442"/>
      <c r="H113" s="458"/>
      <c r="I113" s="285"/>
      <c r="J113" s="217"/>
      <c r="K113" s="76"/>
    </row>
    <row r="114" spans="1:11" ht="17.25" x14ac:dyDescent="0.3">
      <c r="A114" s="212"/>
      <c r="B114" s="262" t="s">
        <v>49</v>
      </c>
      <c r="C114" s="394">
        <v>10.4</v>
      </c>
      <c r="D114" s="291" t="s">
        <v>19</v>
      </c>
      <c r="E114" s="394"/>
      <c r="F114" s="285"/>
      <c r="G114" s="442"/>
      <c r="H114" s="458"/>
      <c r="I114" s="285"/>
      <c r="J114" s="217"/>
      <c r="K114" s="76"/>
    </row>
    <row r="115" spans="1:11" ht="17.25" x14ac:dyDescent="0.3">
      <c r="A115" s="212"/>
      <c r="B115" s="262" t="s">
        <v>50</v>
      </c>
      <c r="C115" s="394">
        <v>6.24</v>
      </c>
      <c r="D115" s="291" t="s">
        <v>8</v>
      </c>
      <c r="E115" s="394"/>
      <c r="F115" s="285"/>
      <c r="G115" s="442"/>
      <c r="H115" s="458"/>
      <c r="I115" s="285"/>
      <c r="J115" s="217"/>
      <c r="K115" s="76"/>
    </row>
    <row r="116" spans="1:11" ht="17.25" x14ac:dyDescent="0.3">
      <c r="A116" s="212"/>
      <c r="B116" s="262" t="s">
        <v>51</v>
      </c>
      <c r="C116" s="394">
        <v>10.4</v>
      </c>
      <c r="D116" s="291" t="s">
        <v>19</v>
      </c>
      <c r="E116" s="392"/>
      <c r="F116" s="285"/>
      <c r="G116" s="442"/>
      <c r="H116" s="458"/>
      <c r="I116" s="285"/>
      <c r="J116" s="217"/>
      <c r="K116" s="76"/>
    </row>
    <row r="117" spans="1:11" ht="17.25" x14ac:dyDescent="0.3">
      <c r="A117" s="212"/>
      <c r="B117" s="262" t="s">
        <v>52</v>
      </c>
      <c r="C117" s="394"/>
      <c r="D117" s="366"/>
      <c r="E117" s="394"/>
      <c r="F117" s="285"/>
      <c r="G117" s="444"/>
      <c r="H117" s="458"/>
      <c r="I117" s="285"/>
      <c r="J117" s="217"/>
      <c r="K117" s="76"/>
    </row>
    <row r="118" spans="1:11" ht="17.25" x14ac:dyDescent="0.3">
      <c r="A118" s="212"/>
      <c r="B118" s="178" t="s">
        <v>53</v>
      </c>
      <c r="C118" s="394">
        <v>10.8</v>
      </c>
      <c r="D118" s="291" t="s">
        <v>19</v>
      </c>
      <c r="E118" s="394"/>
      <c r="F118" s="285"/>
      <c r="G118" s="442"/>
      <c r="H118" s="458"/>
      <c r="I118" s="285"/>
      <c r="J118" s="217"/>
      <c r="K118" s="76"/>
    </row>
    <row r="119" spans="1:11" ht="17.25" x14ac:dyDescent="0.3">
      <c r="A119" s="212"/>
      <c r="B119" s="262" t="s">
        <v>54</v>
      </c>
      <c r="C119" s="394">
        <v>10.8</v>
      </c>
      <c r="D119" s="291" t="s">
        <v>19</v>
      </c>
      <c r="E119" s="394"/>
      <c r="F119" s="285"/>
      <c r="G119" s="442"/>
      <c r="H119" s="458"/>
      <c r="I119" s="285"/>
      <c r="J119" s="217"/>
      <c r="K119" s="76"/>
    </row>
    <row r="120" spans="1:11" ht="17.25" x14ac:dyDescent="0.3">
      <c r="A120" s="212"/>
      <c r="B120" s="262" t="s">
        <v>55</v>
      </c>
      <c r="C120" s="394"/>
      <c r="D120" s="291"/>
      <c r="E120" s="394"/>
      <c r="F120" s="285"/>
      <c r="G120" s="442"/>
      <c r="H120" s="458"/>
      <c r="I120" s="285"/>
      <c r="J120" s="217"/>
      <c r="K120" s="76"/>
    </row>
    <row r="121" spans="1:11" ht="17.25" x14ac:dyDescent="0.3">
      <c r="A121" s="212"/>
      <c r="B121" s="178" t="s">
        <v>56</v>
      </c>
      <c r="C121" s="394">
        <v>7</v>
      </c>
      <c r="D121" s="291" t="s">
        <v>19</v>
      </c>
      <c r="E121" s="394"/>
      <c r="F121" s="285"/>
      <c r="G121" s="442"/>
      <c r="H121" s="458"/>
      <c r="I121" s="285"/>
      <c r="J121" s="217"/>
      <c r="K121" s="76"/>
    </row>
    <row r="122" spans="1:11" ht="17.25" x14ac:dyDescent="0.3">
      <c r="A122" s="212"/>
      <c r="B122" s="262" t="s">
        <v>54</v>
      </c>
      <c r="C122" s="394">
        <v>7</v>
      </c>
      <c r="D122" s="291" t="s">
        <v>19</v>
      </c>
      <c r="E122" s="394"/>
      <c r="F122" s="285"/>
      <c r="G122" s="442"/>
      <c r="H122" s="458"/>
      <c r="I122" s="285"/>
      <c r="J122" s="217"/>
      <c r="K122" s="76"/>
    </row>
    <row r="123" spans="1:11" ht="17.25" x14ac:dyDescent="0.3">
      <c r="A123" s="214"/>
      <c r="B123" s="262" t="s">
        <v>185</v>
      </c>
      <c r="C123" s="394">
        <v>5</v>
      </c>
      <c r="D123" s="291" t="s">
        <v>31</v>
      </c>
      <c r="E123" s="394"/>
      <c r="F123" s="285"/>
      <c r="G123" s="442"/>
      <c r="H123" s="458"/>
      <c r="I123" s="285"/>
      <c r="J123" s="217"/>
      <c r="K123" s="76"/>
    </row>
    <row r="124" spans="1:11" ht="17.25" x14ac:dyDescent="0.3">
      <c r="A124" s="214"/>
      <c r="B124" s="262" t="s">
        <v>57</v>
      </c>
      <c r="C124" s="394">
        <v>21.6</v>
      </c>
      <c r="D124" s="366" t="s">
        <v>8</v>
      </c>
      <c r="E124" s="394"/>
      <c r="F124" s="285"/>
      <c r="G124" s="442"/>
      <c r="H124" s="458"/>
      <c r="I124" s="285"/>
      <c r="J124" s="217"/>
      <c r="K124" s="76"/>
    </row>
    <row r="125" spans="1:11" ht="17.25" x14ac:dyDescent="0.3">
      <c r="A125" s="214"/>
      <c r="B125" s="262" t="s">
        <v>188</v>
      </c>
      <c r="C125" s="394">
        <v>1</v>
      </c>
      <c r="D125" s="366" t="s">
        <v>31</v>
      </c>
      <c r="E125" s="394"/>
      <c r="F125" s="285"/>
      <c r="G125" s="442"/>
      <c r="H125" s="458"/>
      <c r="I125" s="285"/>
      <c r="J125" s="217"/>
      <c r="K125" s="76"/>
    </row>
    <row r="126" spans="1:11" ht="17.25" x14ac:dyDescent="0.3">
      <c r="A126" s="214"/>
      <c r="B126" s="262" t="s">
        <v>189</v>
      </c>
      <c r="C126" s="394">
        <v>2</v>
      </c>
      <c r="D126" s="366" t="s">
        <v>31</v>
      </c>
      <c r="E126" s="394"/>
      <c r="F126" s="285"/>
      <c r="G126" s="442"/>
      <c r="H126" s="458"/>
      <c r="I126" s="285"/>
      <c r="J126" s="217"/>
      <c r="K126" s="76"/>
    </row>
    <row r="127" spans="1:11" ht="17.25" x14ac:dyDescent="0.3">
      <c r="A127" s="214"/>
      <c r="B127" s="262" t="s">
        <v>186</v>
      </c>
      <c r="C127" s="394">
        <v>15</v>
      </c>
      <c r="D127" s="291" t="s">
        <v>31</v>
      </c>
      <c r="E127" s="394"/>
      <c r="F127" s="285"/>
      <c r="G127" s="442"/>
      <c r="H127" s="458"/>
      <c r="I127" s="285"/>
      <c r="J127" s="217"/>
      <c r="K127" s="76"/>
    </row>
    <row r="128" spans="1:11" ht="17.25" x14ac:dyDescent="0.3">
      <c r="A128" s="213"/>
      <c r="B128" s="259" t="s">
        <v>58</v>
      </c>
      <c r="C128" s="393"/>
      <c r="D128" s="364"/>
      <c r="E128" s="414"/>
      <c r="F128" s="286">
        <f>SUM(F107:F127)</f>
        <v>0</v>
      </c>
      <c r="G128" s="443"/>
      <c r="H128" s="459">
        <f>SUM(H107:H127)</f>
        <v>0</v>
      </c>
      <c r="I128" s="286">
        <f>SUM(I107:I127)</f>
        <v>0</v>
      </c>
      <c r="J128" s="303"/>
      <c r="K128" s="76"/>
    </row>
    <row r="129" spans="1:11" ht="17.25" x14ac:dyDescent="0.3">
      <c r="A129" s="211"/>
      <c r="B129" s="258" t="s">
        <v>59</v>
      </c>
      <c r="C129" s="394"/>
      <c r="D129" s="291"/>
      <c r="E129" s="394"/>
      <c r="F129" s="285"/>
      <c r="G129" s="442"/>
      <c r="H129" s="458"/>
      <c r="I129" s="285"/>
      <c r="J129" s="217"/>
      <c r="K129" s="76"/>
    </row>
    <row r="130" spans="1:11" ht="17.25" x14ac:dyDescent="0.3">
      <c r="A130" s="212"/>
      <c r="B130" s="260" t="s">
        <v>174</v>
      </c>
      <c r="C130" s="394">
        <v>24.33</v>
      </c>
      <c r="D130" s="366" t="s">
        <v>8</v>
      </c>
      <c r="E130" s="394"/>
      <c r="F130" s="285"/>
      <c r="G130" s="442"/>
      <c r="H130" s="458"/>
      <c r="I130" s="285"/>
      <c r="J130" s="217"/>
      <c r="K130" s="76"/>
    </row>
    <row r="131" spans="1:11" ht="17.25" x14ac:dyDescent="0.3">
      <c r="A131" s="212"/>
      <c r="B131" s="260" t="s">
        <v>175</v>
      </c>
      <c r="C131" s="394">
        <v>14</v>
      </c>
      <c r="D131" s="366" t="s">
        <v>8</v>
      </c>
      <c r="E131" s="394"/>
      <c r="F131" s="285"/>
      <c r="G131" s="442"/>
      <c r="H131" s="458"/>
      <c r="I131" s="285"/>
      <c r="J131" s="217"/>
      <c r="K131" s="76"/>
    </row>
    <row r="132" spans="1:11" ht="17.25" x14ac:dyDescent="0.3">
      <c r="A132" s="212"/>
      <c r="B132" s="260" t="s">
        <v>60</v>
      </c>
      <c r="C132" s="394">
        <v>76.400000000000006</v>
      </c>
      <c r="D132" s="291" t="s">
        <v>19</v>
      </c>
      <c r="E132" s="394"/>
      <c r="F132" s="285"/>
      <c r="G132" s="442"/>
      <c r="H132" s="458"/>
      <c r="I132" s="285"/>
      <c r="J132" s="217"/>
      <c r="K132" s="76"/>
    </row>
    <row r="133" spans="1:11" ht="17.25" x14ac:dyDescent="0.3">
      <c r="A133" s="212"/>
      <c r="B133" s="260" t="s">
        <v>176</v>
      </c>
      <c r="C133" s="394">
        <v>161.78</v>
      </c>
      <c r="D133" s="291" t="s">
        <v>19</v>
      </c>
      <c r="E133" s="394"/>
      <c r="F133" s="285"/>
      <c r="G133" s="442"/>
      <c r="H133" s="458"/>
      <c r="I133" s="285"/>
      <c r="J133" s="217"/>
      <c r="K133" s="76"/>
    </row>
    <row r="134" spans="1:11" ht="17.25" x14ac:dyDescent="0.3">
      <c r="A134" s="213"/>
      <c r="B134" s="259" t="s">
        <v>61</v>
      </c>
      <c r="C134" s="393"/>
      <c r="D134" s="364"/>
      <c r="E134" s="414"/>
      <c r="F134" s="286"/>
      <c r="G134" s="443"/>
      <c r="H134" s="459"/>
      <c r="I134" s="286"/>
      <c r="J134" s="303"/>
      <c r="K134" s="76"/>
    </row>
    <row r="135" spans="1:11" ht="17.25" x14ac:dyDescent="0.3">
      <c r="A135" s="211"/>
      <c r="B135" s="263" t="s">
        <v>62</v>
      </c>
      <c r="C135" s="394"/>
      <c r="D135" s="291"/>
      <c r="E135" s="394"/>
      <c r="F135" s="285"/>
      <c r="G135" s="442"/>
      <c r="H135" s="458"/>
      <c r="I135" s="285"/>
      <c r="J135" s="217"/>
      <c r="K135" s="76"/>
    </row>
    <row r="136" spans="1:11" ht="17.25" x14ac:dyDescent="0.3">
      <c r="A136" s="212"/>
      <c r="B136" s="264" t="s">
        <v>63</v>
      </c>
      <c r="C136" s="394">
        <f>C58+C63</f>
        <v>1676.66</v>
      </c>
      <c r="D136" s="366" t="s">
        <v>8</v>
      </c>
      <c r="E136" s="394"/>
      <c r="F136" s="285"/>
      <c r="G136" s="442"/>
      <c r="H136" s="458"/>
      <c r="I136" s="285"/>
      <c r="J136" s="217"/>
      <c r="K136" s="76"/>
    </row>
    <row r="137" spans="1:11" ht="17.25" x14ac:dyDescent="0.3">
      <c r="A137" s="212"/>
      <c r="B137" s="264" t="s">
        <v>64</v>
      </c>
      <c r="C137" s="394">
        <f>C48+C49+C50+C51+C52+C53</f>
        <v>1496.56</v>
      </c>
      <c r="D137" s="291" t="s">
        <v>8</v>
      </c>
      <c r="E137" s="394"/>
      <c r="F137" s="285"/>
      <c r="G137" s="442"/>
      <c r="H137" s="458"/>
      <c r="I137" s="285"/>
      <c r="J137" s="217"/>
      <c r="K137" s="76"/>
    </row>
    <row r="138" spans="1:11" ht="17.25" x14ac:dyDescent="0.3">
      <c r="A138" s="212"/>
      <c r="B138" s="264" t="s">
        <v>65</v>
      </c>
      <c r="C138" s="392">
        <v>600.57000000000005</v>
      </c>
      <c r="D138" s="291" t="s">
        <v>8</v>
      </c>
      <c r="E138" s="394"/>
      <c r="F138" s="285"/>
      <c r="G138" s="442"/>
      <c r="H138" s="458"/>
      <c r="I138" s="285"/>
      <c r="J138" s="217"/>
      <c r="K138" s="76"/>
    </row>
    <row r="139" spans="1:11" ht="17.25" x14ac:dyDescent="0.3">
      <c r="A139" s="212"/>
      <c r="B139" s="264" t="s">
        <v>66</v>
      </c>
      <c r="C139" s="392">
        <v>600.57000000000005</v>
      </c>
      <c r="D139" s="291" t="s">
        <v>8</v>
      </c>
      <c r="E139" s="392"/>
      <c r="F139" s="285"/>
      <c r="G139" s="442"/>
      <c r="H139" s="458"/>
      <c r="I139" s="285"/>
      <c r="J139" s="217"/>
      <c r="K139" s="76"/>
    </row>
    <row r="140" spans="1:11" ht="17.25" x14ac:dyDescent="0.3">
      <c r="A140" s="213"/>
      <c r="B140" s="259" t="s">
        <v>67</v>
      </c>
      <c r="C140" s="393"/>
      <c r="D140" s="364"/>
      <c r="E140" s="414"/>
      <c r="F140" s="286"/>
      <c r="G140" s="443"/>
      <c r="H140" s="459"/>
      <c r="I140" s="286"/>
      <c r="J140" s="303"/>
      <c r="K140" s="76"/>
    </row>
    <row r="141" spans="1:11" ht="17.25" x14ac:dyDescent="0.3">
      <c r="A141" s="213"/>
      <c r="B141" s="259" t="s">
        <v>124</v>
      </c>
      <c r="C141" s="391"/>
      <c r="D141" s="367"/>
      <c r="E141" s="391"/>
      <c r="F141" s="286"/>
      <c r="G141" s="443"/>
      <c r="H141" s="459"/>
      <c r="I141" s="286"/>
      <c r="J141" s="303"/>
      <c r="K141" s="76"/>
    </row>
    <row r="142" spans="1:11" ht="17.25" x14ac:dyDescent="0.3">
      <c r="A142" s="215">
        <v>1.3</v>
      </c>
      <c r="B142" s="265" t="s">
        <v>125</v>
      </c>
      <c r="C142" s="389"/>
      <c r="D142" s="361"/>
      <c r="E142" s="389"/>
      <c r="F142" s="287"/>
      <c r="G142" s="445"/>
      <c r="H142" s="460"/>
      <c r="I142" s="287"/>
      <c r="J142" s="304"/>
      <c r="K142" s="76"/>
    </row>
    <row r="143" spans="1:11" ht="18.75" x14ac:dyDescent="0.4">
      <c r="A143" s="216"/>
      <c r="B143" s="265" t="s">
        <v>70</v>
      </c>
      <c r="C143" s="394"/>
      <c r="D143" s="291"/>
      <c r="E143" s="415"/>
      <c r="F143" s="408"/>
      <c r="G143" s="446"/>
      <c r="H143" s="305"/>
      <c r="I143" s="288"/>
      <c r="J143" s="305"/>
      <c r="K143" s="76"/>
    </row>
    <row r="144" spans="1:11" ht="18.75" x14ac:dyDescent="0.4">
      <c r="A144" s="216"/>
      <c r="B144" s="266" t="s">
        <v>308</v>
      </c>
      <c r="C144" s="394">
        <v>750</v>
      </c>
      <c r="D144" s="291" t="s">
        <v>8</v>
      </c>
      <c r="E144" s="415"/>
      <c r="F144" s="408"/>
      <c r="G144" s="446"/>
      <c r="H144" s="305"/>
      <c r="I144" s="288"/>
      <c r="J144" s="305"/>
      <c r="K144" s="76"/>
    </row>
    <row r="145" spans="1:13" ht="17.25" x14ac:dyDescent="0.3">
      <c r="A145" s="217"/>
      <c r="B145" s="266" t="s">
        <v>71</v>
      </c>
      <c r="C145" s="397"/>
      <c r="D145" s="366"/>
      <c r="E145" s="394"/>
      <c r="F145" s="289"/>
      <c r="G145" s="442"/>
      <c r="H145" s="461"/>
      <c r="I145" s="289"/>
      <c r="J145" s="306"/>
      <c r="K145" s="76"/>
    </row>
    <row r="146" spans="1:13" ht="17.25" x14ac:dyDescent="0.3">
      <c r="A146" s="217"/>
      <c r="B146" s="266" t="s">
        <v>72</v>
      </c>
      <c r="C146" s="397"/>
      <c r="D146" s="366"/>
      <c r="E146" s="394"/>
      <c r="F146" s="289"/>
      <c r="G146" s="442"/>
      <c r="H146" s="461"/>
      <c r="I146" s="289"/>
      <c r="J146" s="306"/>
      <c r="K146" s="76"/>
    </row>
    <row r="147" spans="1:13" ht="17.25" x14ac:dyDescent="0.3">
      <c r="A147" s="217"/>
      <c r="B147" s="266" t="s">
        <v>73</v>
      </c>
      <c r="C147" s="394">
        <v>19</v>
      </c>
      <c r="D147" s="366" t="s">
        <v>74</v>
      </c>
      <c r="E147" s="415"/>
      <c r="F147" s="289"/>
      <c r="G147" s="442"/>
      <c r="H147" s="461"/>
      <c r="I147" s="289"/>
      <c r="J147" s="307"/>
      <c r="K147" s="76"/>
    </row>
    <row r="148" spans="1:13" ht="17.25" x14ac:dyDescent="0.3">
      <c r="A148" s="217"/>
      <c r="B148" s="266" t="s">
        <v>75</v>
      </c>
      <c r="C148" s="394">
        <v>13</v>
      </c>
      <c r="D148" s="366" t="s">
        <v>74</v>
      </c>
      <c r="E148" s="415"/>
      <c r="F148" s="289"/>
      <c r="G148" s="442"/>
      <c r="H148" s="461"/>
      <c r="I148" s="289"/>
      <c r="J148" s="307"/>
      <c r="K148" s="76"/>
      <c r="M148" s="74"/>
    </row>
    <row r="149" spans="1:13" ht="17.25" x14ac:dyDescent="0.3">
      <c r="A149" s="217"/>
      <c r="B149" s="266" t="s">
        <v>76</v>
      </c>
      <c r="C149" s="394">
        <v>4</v>
      </c>
      <c r="D149" s="366" t="s">
        <v>74</v>
      </c>
      <c r="E149" s="415"/>
      <c r="F149" s="289"/>
      <c r="G149" s="442"/>
      <c r="H149" s="461"/>
      <c r="I149" s="289"/>
      <c r="J149" s="307"/>
      <c r="K149" s="76"/>
    </row>
    <row r="150" spans="1:13" ht="17.25" x14ac:dyDescent="0.3">
      <c r="A150" s="217"/>
      <c r="B150" s="266" t="s">
        <v>77</v>
      </c>
      <c r="C150" s="394">
        <v>75</v>
      </c>
      <c r="D150" s="366" t="s">
        <v>74</v>
      </c>
      <c r="E150" s="415"/>
      <c r="F150" s="289"/>
      <c r="G150" s="442"/>
      <c r="H150" s="461"/>
      <c r="I150" s="289"/>
      <c r="J150" s="307"/>
      <c r="K150" s="76"/>
    </row>
    <row r="151" spans="1:13" ht="17.25" x14ac:dyDescent="0.3">
      <c r="A151" s="217"/>
      <c r="B151" s="266" t="s">
        <v>78</v>
      </c>
      <c r="C151" s="394">
        <v>50</v>
      </c>
      <c r="D151" s="366" t="s">
        <v>74</v>
      </c>
      <c r="E151" s="415"/>
      <c r="F151" s="289"/>
      <c r="G151" s="442"/>
      <c r="H151" s="461"/>
      <c r="I151" s="289"/>
      <c r="J151" s="307"/>
      <c r="K151" s="76"/>
    </row>
    <row r="152" spans="1:13" ht="17.25" x14ac:dyDescent="0.3">
      <c r="A152" s="217"/>
      <c r="B152" s="266" t="s">
        <v>79</v>
      </c>
      <c r="C152" s="394">
        <f>103*0.8</f>
        <v>82.4</v>
      </c>
      <c r="D152" s="366" t="s">
        <v>74</v>
      </c>
      <c r="E152" s="415"/>
      <c r="F152" s="289"/>
      <c r="G152" s="442"/>
      <c r="H152" s="461"/>
      <c r="I152" s="289"/>
      <c r="J152" s="307"/>
      <c r="K152" s="76"/>
    </row>
    <row r="153" spans="1:13" ht="17.25" x14ac:dyDescent="0.3">
      <c r="A153" s="217"/>
      <c r="B153" s="267" t="s">
        <v>80</v>
      </c>
      <c r="C153" s="394">
        <v>1</v>
      </c>
      <c r="D153" s="366" t="s">
        <v>69</v>
      </c>
      <c r="E153" s="394"/>
      <c r="F153" s="289"/>
      <c r="G153" s="442"/>
      <c r="H153" s="461"/>
      <c r="I153" s="289"/>
      <c r="J153" s="308"/>
      <c r="K153" s="76"/>
    </row>
    <row r="154" spans="1:13" ht="17.25" x14ac:dyDescent="0.3">
      <c r="A154" s="217"/>
      <c r="B154" s="267" t="s">
        <v>81</v>
      </c>
      <c r="C154" s="394">
        <v>1</v>
      </c>
      <c r="D154" s="366" t="s">
        <v>69</v>
      </c>
      <c r="E154" s="394"/>
      <c r="F154" s="289"/>
      <c r="G154" s="442"/>
      <c r="H154" s="461"/>
      <c r="I154" s="289"/>
      <c r="J154" s="306"/>
      <c r="K154" s="76"/>
    </row>
    <row r="155" spans="1:13" ht="17.25" x14ac:dyDescent="0.3">
      <c r="A155" s="217"/>
      <c r="B155" s="266" t="s">
        <v>82</v>
      </c>
      <c r="C155" s="397"/>
      <c r="D155" s="366"/>
      <c r="E155" s="394"/>
      <c r="F155" s="289"/>
      <c r="G155" s="442"/>
      <c r="H155" s="461"/>
      <c r="I155" s="289"/>
      <c r="J155" s="306"/>
      <c r="K155" s="76"/>
    </row>
    <row r="156" spans="1:13" ht="17.25" x14ac:dyDescent="0.3">
      <c r="A156" s="217"/>
      <c r="B156" s="266" t="s">
        <v>73</v>
      </c>
      <c r="C156" s="394">
        <v>17</v>
      </c>
      <c r="D156" s="366" t="s">
        <v>74</v>
      </c>
      <c r="E156" s="416"/>
      <c r="F156" s="289"/>
      <c r="G156" s="442"/>
      <c r="H156" s="461"/>
      <c r="I156" s="289"/>
      <c r="J156" s="306"/>
      <c r="K156" s="76"/>
    </row>
    <row r="157" spans="1:13" ht="17.25" x14ac:dyDescent="0.3">
      <c r="A157" s="217"/>
      <c r="B157" s="266" t="s">
        <v>75</v>
      </c>
      <c r="C157" s="394">
        <v>13</v>
      </c>
      <c r="D157" s="366" t="s">
        <v>74</v>
      </c>
      <c r="E157" s="416"/>
      <c r="F157" s="289"/>
      <c r="G157" s="442"/>
      <c r="H157" s="461"/>
      <c r="I157" s="289"/>
      <c r="J157" s="306"/>
      <c r="K157" s="76"/>
    </row>
    <row r="158" spans="1:13" ht="17.25" x14ac:dyDescent="0.3">
      <c r="A158" s="217"/>
      <c r="B158" s="267" t="s">
        <v>80</v>
      </c>
      <c r="C158" s="394">
        <v>1</v>
      </c>
      <c r="D158" s="366" t="s">
        <v>69</v>
      </c>
      <c r="E158" s="394"/>
      <c r="F158" s="289"/>
      <c r="G158" s="442"/>
      <c r="H158" s="461"/>
      <c r="I158" s="289"/>
      <c r="J158" s="306"/>
      <c r="K158" s="76"/>
    </row>
    <row r="159" spans="1:13" ht="17.25" x14ac:dyDescent="0.3">
      <c r="A159" s="217"/>
      <c r="B159" s="267" t="s">
        <v>81</v>
      </c>
      <c r="C159" s="394">
        <v>1</v>
      </c>
      <c r="D159" s="366" t="s">
        <v>69</v>
      </c>
      <c r="E159" s="394"/>
      <c r="F159" s="289"/>
      <c r="G159" s="442"/>
      <c r="H159" s="461"/>
      <c r="I159" s="289"/>
      <c r="J159" s="306"/>
      <c r="K159" s="76"/>
    </row>
    <row r="160" spans="1:13" ht="17.25" x14ac:dyDescent="0.3">
      <c r="A160" s="217"/>
      <c r="B160" s="266" t="s">
        <v>83</v>
      </c>
      <c r="C160" s="394"/>
      <c r="D160" s="366"/>
      <c r="E160" s="394"/>
      <c r="F160" s="289"/>
      <c r="G160" s="442"/>
      <c r="H160" s="461"/>
      <c r="I160" s="289"/>
      <c r="J160" s="306"/>
      <c r="K160" s="76"/>
    </row>
    <row r="161" spans="1:11" ht="17.25" x14ac:dyDescent="0.3">
      <c r="A161" s="217"/>
      <c r="B161" s="266" t="s">
        <v>73</v>
      </c>
      <c r="C161" s="394">
        <v>5</v>
      </c>
      <c r="D161" s="366" t="s">
        <v>31</v>
      </c>
      <c r="E161" s="416"/>
      <c r="F161" s="289"/>
      <c r="G161" s="442"/>
      <c r="H161" s="461"/>
      <c r="I161" s="289"/>
      <c r="J161" s="306"/>
      <c r="K161" s="76"/>
    </row>
    <row r="162" spans="1:11" ht="17.25" x14ac:dyDescent="0.3">
      <c r="A162" s="217"/>
      <c r="B162" s="266" t="s">
        <v>75</v>
      </c>
      <c r="C162" s="394">
        <v>2</v>
      </c>
      <c r="D162" s="366" t="s">
        <v>31</v>
      </c>
      <c r="E162" s="416"/>
      <c r="F162" s="289"/>
      <c r="G162" s="442"/>
      <c r="H162" s="461"/>
      <c r="I162" s="289"/>
      <c r="J162" s="306"/>
      <c r="K162" s="76"/>
    </row>
    <row r="163" spans="1:11" ht="17.25" x14ac:dyDescent="0.3">
      <c r="A163" s="217"/>
      <c r="B163" s="266" t="s">
        <v>78</v>
      </c>
      <c r="C163" s="394">
        <v>12</v>
      </c>
      <c r="D163" s="366" t="s">
        <v>31</v>
      </c>
      <c r="E163" s="416"/>
      <c r="F163" s="289"/>
      <c r="G163" s="442"/>
      <c r="H163" s="461"/>
      <c r="I163" s="289"/>
      <c r="J163" s="306"/>
      <c r="K163" s="76"/>
    </row>
    <row r="164" spans="1:11" ht="17.25" x14ac:dyDescent="0.3">
      <c r="A164" s="217"/>
      <c r="B164" s="266" t="s">
        <v>79</v>
      </c>
      <c r="C164" s="394">
        <v>2</v>
      </c>
      <c r="D164" s="366" t="s">
        <v>31</v>
      </c>
      <c r="E164" s="416"/>
      <c r="F164" s="289"/>
      <c r="G164" s="442"/>
      <c r="H164" s="461"/>
      <c r="I164" s="289"/>
      <c r="J164" s="306"/>
      <c r="K164" s="76"/>
    </row>
    <row r="165" spans="1:11" ht="17.25" x14ac:dyDescent="0.3">
      <c r="A165" s="217"/>
      <c r="B165" s="266" t="s">
        <v>84</v>
      </c>
      <c r="C165" s="394"/>
      <c r="D165" s="366"/>
      <c r="E165" s="416"/>
      <c r="F165" s="289"/>
      <c r="G165" s="442"/>
      <c r="H165" s="461"/>
      <c r="I165" s="289"/>
      <c r="J165" s="306"/>
      <c r="K165" s="76"/>
    </row>
    <row r="166" spans="1:11" ht="17.25" x14ac:dyDescent="0.3">
      <c r="A166" s="217"/>
      <c r="B166" s="266" t="s">
        <v>73</v>
      </c>
      <c r="C166" s="394">
        <v>1</v>
      </c>
      <c r="D166" s="366" t="s">
        <v>31</v>
      </c>
      <c r="E166" s="416"/>
      <c r="F166" s="289"/>
      <c r="G166" s="442"/>
      <c r="H166" s="461"/>
      <c r="I166" s="289"/>
      <c r="J166" s="306"/>
      <c r="K166" s="76"/>
    </row>
    <row r="167" spans="1:11" ht="17.25" x14ac:dyDescent="0.3">
      <c r="A167" s="217"/>
      <c r="B167" s="266" t="s">
        <v>75</v>
      </c>
      <c r="C167" s="394">
        <v>2</v>
      </c>
      <c r="D167" s="366" t="s">
        <v>31</v>
      </c>
      <c r="E167" s="416"/>
      <c r="F167" s="289"/>
      <c r="G167" s="442"/>
      <c r="H167" s="461"/>
      <c r="I167" s="289"/>
      <c r="J167" s="306"/>
      <c r="K167" s="76"/>
    </row>
    <row r="168" spans="1:11" ht="17.25" x14ac:dyDescent="0.3">
      <c r="A168" s="217"/>
      <c r="B168" s="266" t="s">
        <v>85</v>
      </c>
      <c r="C168" s="394"/>
      <c r="D168" s="366"/>
      <c r="E168" s="416"/>
      <c r="F168" s="289"/>
      <c r="G168" s="442"/>
      <c r="H168" s="461"/>
      <c r="I168" s="289"/>
      <c r="J168" s="306"/>
      <c r="K168" s="76"/>
    </row>
    <row r="169" spans="1:11" ht="17.25" x14ac:dyDescent="0.3">
      <c r="A169" s="217"/>
      <c r="B169" s="266" t="s">
        <v>73</v>
      </c>
      <c r="C169" s="394">
        <v>1</v>
      </c>
      <c r="D169" s="366" t="s">
        <v>31</v>
      </c>
      <c r="E169" s="416"/>
      <c r="F169" s="289"/>
      <c r="G169" s="442"/>
      <c r="H169" s="461"/>
      <c r="I169" s="289"/>
      <c r="J169" s="306"/>
      <c r="K169" s="76"/>
    </row>
    <row r="170" spans="1:11" ht="17.25" x14ac:dyDescent="0.3">
      <c r="A170" s="217"/>
      <c r="B170" s="266" t="s">
        <v>86</v>
      </c>
      <c r="C170" s="394"/>
      <c r="D170" s="366"/>
      <c r="E170" s="416"/>
      <c r="F170" s="289"/>
      <c r="G170" s="442"/>
      <c r="H170" s="461"/>
      <c r="I170" s="289"/>
      <c r="J170" s="306"/>
      <c r="K170" s="76"/>
    </row>
    <row r="171" spans="1:11" ht="17.25" x14ac:dyDescent="0.3">
      <c r="A171" s="217"/>
      <c r="B171" s="266" t="s">
        <v>75</v>
      </c>
      <c r="C171" s="394">
        <v>2</v>
      </c>
      <c r="D171" s="366" t="s">
        <v>31</v>
      </c>
      <c r="E171" s="416"/>
      <c r="F171" s="289"/>
      <c r="G171" s="442"/>
      <c r="H171" s="461"/>
      <c r="I171" s="289"/>
      <c r="J171" s="306"/>
      <c r="K171" s="76"/>
    </row>
    <row r="172" spans="1:11" ht="17.25" x14ac:dyDescent="0.3">
      <c r="A172" s="217"/>
      <c r="B172" s="266" t="s">
        <v>87</v>
      </c>
      <c r="C172" s="394"/>
      <c r="D172" s="366"/>
      <c r="E172" s="416"/>
      <c r="F172" s="289"/>
      <c r="G172" s="442"/>
      <c r="H172" s="461"/>
      <c r="I172" s="289"/>
      <c r="J172" s="306"/>
      <c r="K172" s="76"/>
    </row>
    <row r="173" spans="1:11" ht="17.25" x14ac:dyDescent="0.3">
      <c r="A173" s="217"/>
      <c r="B173" s="266" t="s">
        <v>75</v>
      </c>
      <c r="C173" s="394">
        <v>2</v>
      </c>
      <c r="D173" s="366" t="s">
        <v>31</v>
      </c>
      <c r="E173" s="416"/>
      <c r="F173" s="289"/>
      <c r="G173" s="442"/>
      <c r="H173" s="461"/>
      <c r="I173" s="289"/>
      <c r="J173" s="306"/>
      <c r="K173" s="76"/>
    </row>
    <row r="174" spans="1:11" ht="17.25" x14ac:dyDescent="0.3">
      <c r="A174" s="218"/>
      <c r="B174" s="268" t="s">
        <v>88</v>
      </c>
      <c r="C174" s="394"/>
      <c r="D174" s="368"/>
      <c r="E174" s="416"/>
      <c r="F174" s="289"/>
      <c r="G174" s="442"/>
      <c r="H174" s="461"/>
      <c r="I174" s="289"/>
      <c r="J174" s="309"/>
      <c r="K174" s="76"/>
    </row>
    <row r="175" spans="1:11" ht="17.25" x14ac:dyDescent="0.3">
      <c r="A175" s="218"/>
      <c r="B175" s="266" t="s">
        <v>78</v>
      </c>
      <c r="C175" s="394">
        <v>1</v>
      </c>
      <c r="D175" s="368" t="s">
        <v>31</v>
      </c>
      <c r="E175" s="416"/>
      <c r="F175" s="289"/>
      <c r="G175" s="442"/>
      <c r="H175" s="461"/>
      <c r="I175" s="289"/>
      <c r="J175" s="309"/>
      <c r="K175" s="76"/>
    </row>
    <row r="176" spans="1:11" ht="17.25" x14ac:dyDescent="0.3">
      <c r="A176" s="218"/>
      <c r="B176" s="268" t="s">
        <v>89</v>
      </c>
      <c r="C176" s="394"/>
      <c r="D176" s="368"/>
      <c r="E176" s="416"/>
      <c r="F176" s="289"/>
      <c r="G176" s="442"/>
      <c r="H176" s="461"/>
      <c r="I176" s="289"/>
      <c r="J176" s="309"/>
      <c r="K176" s="76"/>
    </row>
    <row r="177" spans="1:11" ht="17.25" x14ac:dyDescent="0.3">
      <c r="A177" s="218"/>
      <c r="B177" s="266" t="s">
        <v>78</v>
      </c>
      <c r="C177" s="394">
        <v>1</v>
      </c>
      <c r="D177" s="368" t="s">
        <v>31</v>
      </c>
      <c r="E177" s="416"/>
      <c r="F177" s="289"/>
      <c r="G177" s="442"/>
      <c r="H177" s="461"/>
      <c r="I177" s="289"/>
      <c r="J177" s="309"/>
      <c r="K177" s="76"/>
    </row>
    <row r="178" spans="1:11" ht="17.25" x14ac:dyDescent="0.3">
      <c r="A178" s="218"/>
      <c r="B178" s="266" t="s">
        <v>90</v>
      </c>
      <c r="C178" s="394"/>
      <c r="D178" s="368"/>
      <c r="E178" s="416"/>
      <c r="F178" s="289"/>
      <c r="G178" s="442"/>
      <c r="H178" s="461"/>
      <c r="I178" s="289"/>
      <c r="J178" s="309"/>
      <c r="K178" s="76"/>
    </row>
    <row r="179" spans="1:11" ht="17.25" x14ac:dyDescent="0.3">
      <c r="A179" s="218"/>
      <c r="B179" s="266" t="s">
        <v>79</v>
      </c>
      <c r="C179" s="394">
        <v>2</v>
      </c>
      <c r="D179" s="366" t="s">
        <v>31</v>
      </c>
      <c r="E179" s="416"/>
      <c r="F179" s="289"/>
      <c r="G179" s="442"/>
      <c r="H179" s="461"/>
      <c r="I179" s="289"/>
      <c r="J179" s="309"/>
      <c r="K179" s="76"/>
    </row>
    <row r="180" spans="1:11" ht="17.25" x14ac:dyDescent="0.3">
      <c r="A180" s="217"/>
      <c r="B180" s="266" t="s">
        <v>91</v>
      </c>
      <c r="C180" s="394"/>
      <c r="D180" s="366"/>
      <c r="E180" s="394"/>
      <c r="F180" s="289"/>
      <c r="G180" s="442"/>
      <c r="H180" s="461"/>
      <c r="I180" s="289"/>
      <c r="J180" s="306"/>
      <c r="K180" s="76"/>
    </row>
    <row r="181" spans="1:11" ht="17.25" x14ac:dyDescent="0.3">
      <c r="A181" s="217"/>
      <c r="B181" s="266" t="s">
        <v>73</v>
      </c>
      <c r="C181" s="394">
        <v>1</v>
      </c>
      <c r="D181" s="366" t="s">
        <v>31</v>
      </c>
      <c r="E181" s="416"/>
      <c r="F181" s="289"/>
      <c r="G181" s="442"/>
      <c r="H181" s="461"/>
      <c r="I181" s="289"/>
      <c r="J181" s="306"/>
      <c r="K181" s="76"/>
    </row>
    <row r="182" spans="1:11" ht="17.25" x14ac:dyDescent="0.3">
      <c r="A182" s="217"/>
      <c r="B182" s="266" t="s">
        <v>92</v>
      </c>
      <c r="C182" s="394">
        <v>4</v>
      </c>
      <c r="D182" s="366" t="s">
        <v>31</v>
      </c>
      <c r="E182" s="416"/>
      <c r="F182" s="289"/>
      <c r="G182" s="442"/>
      <c r="H182" s="461"/>
      <c r="I182" s="289"/>
      <c r="J182" s="306"/>
      <c r="K182" s="76"/>
    </row>
    <row r="183" spans="1:11" ht="17.25" x14ac:dyDescent="0.3">
      <c r="A183" s="217"/>
      <c r="B183" s="266" t="s">
        <v>93</v>
      </c>
      <c r="C183" s="394"/>
      <c r="D183" s="366"/>
      <c r="E183" s="416"/>
      <c r="F183" s="289"/>
      <c r="G183" s="442"/>
      <c r="H183" s="461"/>
      <c r="I183" s="289"/>
      <c r="J183" s="306"/>
      <c r="K183" s="76"/>
    </row>
    <row r="184" spans="1:11" ht="17.25" x14ac:dyDescent="0.3">
      <c r="A184" s="217"/>
      <c r="B184" s="266" t="s">
        <v>75</v>
      </c>
      <c r="C184" s="394">
        <v>2</v>
      </c>
      <c r="D184" s="366" t="s">
        <v>31</v>
      </c>
      <c r="E184" s="416"/>
      <c r="F184" s="289"/>
      <c r="G184" s="442"/>
      <c r="H184" s="461"/>
      <c r="I184" s="289"/>
      <c r="J184" s="306"/>
      <c r="K184" s="76"/>
    </row>
    <row r="185" spans="1:11" ht="17.25" x14ac:dyDescent="0.3">
      <c r="A185" s="217"/>
      <c r="B185" s="266" t="s">
        <v>94</v>
      </c>
      <c r="C185" s="394"/>
      <c r="D185" s="366"/>
      <c r="E185" s="416"/>
      <c r="F185" s="289"/>
      <c r="G185" s="442"/>
      <c r="H185" s="461"/>
      <c r="I185" s="289"/>
      <c r="J185" s="306"/>
      <c r="K185" s="76"/>
    </row>
    <row r="186" spans="1:11" ht="17.25" x14ac:dyDescent="0.3">
      <c r="A186" s="217"/>
      <c r="B186" s="266" t="s">
        <v>95</v>
      </c>
      <c r="C186" s="394"/>
      <c r="D186" s="366"/>
      <c r="E186" s="416"/>
      <c r="F186" s="289"/>
      <c r="G186" s="442"/>
      <c r="H186" s="461"/>
      <c r="I186" s="289"/>
      <c r="J186" s="306"/>
      <c r="K186" s="76"/>
    </row>
    <row r="187" spans="1:11" ht="17.25" x14ac:dyDescent="0.3">
      <c r="A187" s="217"/>
      <c r="B187" s="266" t="s">
        <v>96</v>
      </c>
      <c r="C187" s="394">
        <v>33</v>
      </c>
      <c r="D187" s="366" t="s">
        <v>74</v>
      </c>
      <c r="E187" s="415"/>
      <c r="F187" s="289"/>
      <c r="G187" s="442"/>
      <c r="H187" s="461"/>
      <c r="I187" s="289"/>
      <c r="J187" s="307"/>
      <c r="K187" s="76"/>
    </row>
    <row r="188" spans="1:11" ht="17.25" x14ac:dyDescent="0.3">
      <c r="A188" s="217"/>
      <c r="B188" s="266" t="s">
        <v>97</v>
      </c>
      <c r="C188" s="394">
        <v>73</v>
      </c>
      <c r="D188" s="366" t="s">
        <v>74</v>
      </c>
      <c r="E188" s="415"/>
      <c r="F188" s="289"/>
      <c r="G188" s="442"/>
      <c r="H188" s="461"/>
      <c r="I188" s="289"/>
      <c r="J188" s="307"/>
      <c r="K188" s="76"/>
    </row>
    <row r="189" spans="1:11" ht="17.25" x14ac:dyDescent="0.3">
      <c r="A189" s="217"/>
      <c r="B189" s="266" t="s">
        <v>98</v>
      </c>
      <c r="C189" s="392">
        <v>25</v>
      </c>
      <c r="D189" s="366" t="s">
        <v>74</v>
      </c>
      <c r="E189" s="415"/>
      <c r="F189" s="289"/>
      <c r="G189" s="442"/>
      <c r="H189" s="461"/>
      <c r="I189" s="289"/>
      <c r="J189" s="307"/>
      <c r="K189" s="76"/>
    </row>
    <row r="190" spans="1:11" ht="17.25" x14ac:dyDescent="0.3">
      <c r="A190" s="217"/>
      <c r="B190" s="266" t="s">
        <v>73</v>
      </c>
      <c r="C190" s="394">
        <v>175</v>
      </c>
      <c r="D190" s="366" t="s">
        <v>74</v>
      </c>
      <c r="E190" s="415"/>
      <c r="F190" s="289"/>
      <c r="G190" s="442"/>
      <c r="H190" s="461"/>
      <c r="I190" s="289"/>
      <c r="J190" s="307"/>
      <c r="K190" s="76"/>
    </row>
    <row r="191" spans="1:11" ht="17.25" x14ac:dyDescent="0.3">
      <c r="A191" s="217"/>
      <c r="B191" s="266" t="s">
        <v>75</v>
      </c>
      <c r="C191" s="394">
        <v>68</v>
      </c>
      <c r="D191" s="366" t="s">
        <v>74</v>
      </c>
      <c r="E191" s="417"/>
      <c r="F191" s="289"/>
      <c r="G191" s="442"/>
      <c r="H191" s="461"/>
      <c r="I191" s="289"/>
      <c r="J191" s="307"/>
      <c r="K191" s="76"/>
    </row>
    <row r="192" spans="1:11" ht="17.25" x14ac:dyDescent="0.3">
      <c r="A192" s="217"/>
      <c r="B192" s="267" t="s">
        <v>80</v>
      </c>
      <c r="C192" s="394">
        <v>1</v>
      </c>
      <c r="D192" s="366" t="s">
        <v>69</v>
      </c>
      <c r="E192" s="394"/>
      <c r="F192" s="289"/>
      <c r="G192" s="442"/>
      <c r="H192" s="461"/>
      <c r="I192" s="289"/>
      <c r="J192" s="306"/>
      <c r="K192" s="76"/>
    </row>
    <row r="193" spans="1:11" ht="17.25" x14ac:dyDescent="0.3">
      <c r="A193" s="217"/>
      <c r="B193" s="267" t="s">
        <v>81</v>
      </c>
      <c r="C193" s="394">
        <v>1</v>
      </c>
      <c r="D193" s="366" t="s">
        <v>69</v>
      </c>
      <c r="E193" s="394"/>
      <c r="F193" s="289"/>
      <c r="G193" s="442"/>
      <c r="H193" s="461"/>
      <c r="I193" s="289"/>
      <c r="J193" s="306"/>
      <c r="K193" s="76"/>
    </row>
    <row r="194" spans="1:11" ht="17.25" x14ac:dyDescent="0.3">
      <c r="A194" s="217"/>
      <c r="B194" s="266" t="s">
        <v>99</v>
      </c>
      <c r="C194" s="394"/>
      <c r="D194" s="366"/>
      <c r="E194" s="416"/>
      <c r="F194" s="289"/>
      <c r="G194" s="442"/>
      <c r="H194" s="461"/>
      <c r="I194" s="289"/>
      <c r="J194" s="306"/>
      <c r="K194" s="76"/>
    </row>
    <row r="195" spans="1:11" ht="17.25" x14ac:dyDescent="0.3">
      <c r="A195" s="217"/>
      <c r="B195" s="266" t="s">
        <v>100</v>
      </c>
      <c r="C195" s="394"/>
      <c r="D195" s="366"/>
      <c r="E195" s="416"/>
      <c r="F195" s="289"/>
      <c r="G195" s="442"/>
      <c r="H195" s="461"/>
      <c r="I195" s="289"/>
      <c r="J195" s="306"/>
      <c r="K195" s="76"/>
    </row>
    <row r="196" spans="1:11" ht="17.25" x14ac:dyDescent="0.3">
      <c r="A196" s="219"/>
      <c r="B196" s="266" t="s">
        <v>96</v>
      </c>
      <c r="C196" s="394">
        <f>154*0.8</f>
        <v>123.2</v>
      </c>
      <c r="D196" s="366" t="s">
        <v>74</v>
      </c>
      <c r="E196" s="415"/>
      <c r="F196" s="289"/>
      <c r="G196" s="442"/>
      <c r="H196" s="461"/>
      <c r="I196" s="289"/>
      <c r="J196" s="307"/>
      <c r="K196" s="76"/>
    </row>
    <row r="197" spans="1:11" ht="17.25" x14ac:dyDescent="0.3">
      <c r="A197" s="219"/>
      <c r="B197" s="266" t="s">
        <v>97</v>
      </c>
      <c r="C197" s="394">
        <f>99*0.8</f>
        <v>79.2</v>
      </c>
      <c r="D197" s="366" t="s">
        <v>74</v>
      </c>
      <c r="E197" s="415"/>
      <c r="F197" s="289"/>
      <c r="G197" s="442"/>
      <c r="H197" s="461"/>
      <c r="I197" s="289"/>
      <c r="J197" s="307"/>
      <c r="K197" s="76"/>
    </row>
    <row r="198" spans="1:11" ht="17.25" x14ac:dyDescent="0.3">
      <c r="A198" s="219"/>
      <c r="B198" s="267" t="s">
        <v>80</v>
      </c>
      <c r="C198" s="394">
        <v>1</v>
      </c>
      <c r="D198" s="366" t="s">
        <v>69</v>
      </c>
      <c r="E198" s="394"/>
      <c r="F198" s="289"/>
      <c r="G198" s="442"/>
      <c r="H198" s="461"/>
      <c r="I198" s="289"/>
      <c r="J198" s="306"/>
      <c r="K198" s="76"/>
    </row>
    <row r="199" spans="1:11" ht="17.25" x14ac:dyDescent="0.3">
      <c r="A199" s="219"/>
      <c r="B199" s="267" t="s">
        <v>81</v>
      </c>
      <c r="C199" s="394">
        <v>1</v>
      </c>
      <c r="D199" s="366" t="s">
        <v>69</v>
      </c>
      <c r="E199" s="394"/>
      <c r="F199" s="289"/>
      <c r="G199" s="442"/>
      <c r="H199" s="461"/>
      <c r="I199" s="289"/>
      <c r="J199" s="306"/>
      <c r="K199" s="76"/>
    </row>
    <row r="200" spans="1:11" ht="17.25" x14ac:dyDescent="0.3">
      <c r="A200" s="220"/>
      <c r="B200" s="266" t="s">
        <v>101</v>
      </c>
      <c r="C200" s="394"/>
      <c r="D200" s="366"/>
      <c r="E200" s="416"/>
      <c r="F200" s="289"/>
      <c r="G200" s="442"/>
      <c r="H200" s="461"/>
      <c r="I200" s="289"/>
      <c r="J200" s="306"/>
      <c r="K200" s="76"/>
    </row>
    <row r="201" spans="1:11" ht="17.25" x14ac:dyDescent="0.3">
      <c r="A201" s="219"/>
      <c r="B201" s="266" t="s">
        <v>102</v>
      </c>
      <c r="C201" s="394"/>
      <c r="D201" s="366"/>
      <c r="E201" s="416"/>
      <c r="F201" s="289"/>
      <c r="G201" s="442"/>
      <c r="H201" s="461"/>
      <c r="I201" s="289"/>
      <c r="J201" s="306"/>
      <c r="K201" s="76"/>
    </row>
    <row r="202" spans="1:11" ht="17.25" x14ac:dyDescent="0.3">
      <c r="A202" s="219"/>
      <c r="B202" s="266" t="s">
        <v>96</v>
      </c>
      <c r="C202" s="394">
        <v>1</v>
      </c>
      <c r="D202" s="366" t="s">
        <v>31</v>
      </c>
      <c r="E202" s="416"/>
      <c r="F202" s="289"/>
      <c r="G202" s="442"/>
      <c r="H202" s="461"/>
      <c r="I202" s="289"/>
      <c r="J202" s="306"/>
      <c r="K202" s="76"/>
    </row>
    <row r="203" spans="1:11" ht="17.25" x14ac:dyDescent="0.3">
      <c r="A203" s="219"/>
      <c r="B203" s="266" t="s">
        <v>97</v>
      </c>
      <c r="C203" s="394">
        <v>7</v>
      </c>
      <c r="D203" s="366" t="s">
        <v>31</v>
      </c>
      <c r="E203" s="416"/>
      <c r="F203" s="289"/>
      <c r="G203" s="442"/>
      <c r="H203" s="461"/>
      <c r="I203" s="289"/>
      <c r="J203" s="306"/>
      <c r="K203" s="76"/>
    </row>
    <row r="204" spans="1:11" ht="17.25" x14ac:dyDescent="0.3">
      <c r="A204" s="219"/>
      <c r="B204" s="266" t="s">
        <v>98</v>
      </c>
      <c r="C204" s="394">
        <v>3</v>
      </c>
      <c r="D204" s="366" t="s">
        <v>31</v>
      </c>
      <c r="E204" s="416"/>
      <c r="F204" s="289"/>
      <c r="G204" s="442"/>
      <c r="H204" s="461"/>
      <c r="I204" s="289"/>
      <c r="J204" s="306"/>
      <c r="K204" s="76"/>
    </row>
    <row r="205" spans="1:11" ht="17.25" x14ac:dyDescent="0.3">
      <c r="A205" s="219"/>
      <c r="B205" s="266" t="s">
        <v>103</v>
      </c>
      <c r="C205" s="394"/>
      <c r="D205" s="366"/>
      <c r="E205" s="416"/>
      <c r="F205" s="289"/>
      <c r="G205" s="442"/>
      <c r="H205" s="461"/>
      <c r="I205" s="289"/>
      <c r="J205" s="306"/>
      <c r="K205" s="76"/>
    </row>
    <row r="206" spans="1:11" ht="17.25" x14ac:dyDescent="0.3">
      <c r="A206" s="219"/>
      <c r="B206" s="266" t="s">
        <v>73</v>
      </c>
      <c r="C206" s="394">
        <v>10</v>
      </c>
      <c r="D206" s="366" t="s">
        <v>31</v>
      </c>
      <c r="E206" s="416"/>
      <c r="F206" s="289"/>
      <c r="G206" s="442"/>
      <c r="H206" s="461"/>
      <c r="I206" s="289"/>
      <c r="J206" s="306"/>
      <c r="K206" s="76"/>
    </row>
    <row r="207" spans="1:11" ht="17.25" x14ac:dyDescent="0.3">
      <c r="A207" s="219"/>
      <c r="B207" s="266" t="s">
        <v>104</v>
      </c>
      <c r="C207" s="394"/>
      <c r="D207" s="366"/>
      <c r="E207" s="416"/>
      <c r="F207" s="289"/>
      <c r="G207" s="442"/>
      <c r="H207" s="461"/>
      <c r="I207" s="289"/>
      <c r="J207" s="306"/>
      <c r="K207" s="76"/>
    </row>
    <row r="208" spans="1:11" ht="17.25" x14ac:dyDescent="0.3">
      <c r="A208" s="219"/>
      <c r="B208" s="266" t="s">
        <v>97</v>
      </c>
      <c r="C208" s="394">
        <v>6</v>
      </c>
      <c r="D208" s="366" t="s">
        <v>31</v>
      </c>
      <c r="E208" s="416"/>
      <c r="F208" s="289"/>
      <c r="G208" s="442"/>
      <c r="H208" s="461"/>
      <c r="I208" s="289"/>
      <c r="J208" s="306"/>
      <c r="K208" s="76"/>
    </row>
    <row r="209" spans="1:11" ht="17.25" x14ac:dyDescent="0.3">
      <c r="A209" s="219"/>
      <c r="B209" s="266" t="s">
        <v>105</v>
      </c>
      <c r="C209" s="394"/>
      <c r="D209" s="366"/>
      <c r="E209" s="416"/>
      <c r="F209" s="289"/>
      <c r="G209" s="442"/>
      <c r="H209" s="461"/>
      <c r="I209" s="289"/>
      <c r="J209" s="306"/>
      <c r="K209" s="76"/>
    </row>
    <row r="210" spans="1:11" ht="17.25" x14ac:dyDescent="0.3">
      <c r="A210" s="219"/>
      <c r="B210" s="266" t="s">
        <v>96</v>
      </c>
      <c r="C210" s="394">
        <v>2</v>
      </c>
      <c r="D210" s="366" t="s">
        <v>31</v>
      </c>
      <c r="E210" s="416"/>
      <c r="F210" s="289"/>
      <c r="G210" s="442"/>
      <c r="H210" s="461"/>
      <c r="I210" s="289"/>
      <c r="J210" s="306"/>
      <c r="K210" s="76"/>
    </row>
    <row r="211" spans="1:11" ht="17.25" x14ac:dyDescent="0.3">
      <c r="A211" s="219"/>
      <c r="B211" s="266" t="s">
        <v>106</v>
      </c>
      <c r="C211" s="394"/>
      <c r="D211" s="366"/>
      <c r="E211" s="416"/>
      <c r="F211" s="289"/>
      <c r="G211" s="442"/>
      <c r="H211" s="461"/>
      <c r="I211" s="289"/>
      <c r="J211" s="306"/>
      <c r="K211" s="76"/>
    </row>
    <row r="212" spans="1:11" ht="17.25" x14ac:dyDescent="0.3">
      <c r="A212" s="219"/>
      <c r="B212" s="266" t="s">
        <v>107</v>
      </c>
      <c r="C212" s="394">
        <v>1</v>
      </c>
      <c r="D212" s="366" t="s">
        <v>31</v>
      </c>
      <c r="E212" s="416"/>
      <c r="F212" s="289"/>
      <c r="G212" s="442"/>
      <c r="H212" s="461"/>
      <c r="I212" s="289"/>
      <c r="J212" s="306"/>
      <c r="K212" s="76"/>
    </row>
    <row r="213" spans="1:11" ht="17.25" x14ac:dyDescent="0.3">
      <c r="A213" s="219"/>
      <c r="B213" s="266" t="s">
        <v>108</v>
      </c>
      <c r="C213" s="394">
        <v>1</v>
      </c>
      <c r="D213" s="366" t="s">
        <v>31</v>
      </c>
      <c r="E213" s="416"/>
      <c r="F213" s="289"/>
      <c r="G213" s="442"/>
      <c r="H213" s="461"/>
      <c r="I213" s="289"/>
      <c r="J213" s="306"/>
      <c r="K213" s="76"/>
    </row>
    <row r="214" spans="1:11" ht="17.25" x14ac:dyDescent="0.3">
      <c r="A214" s="220"/>
      <c r="B214" s="266" t="s">
        <v>109</v>
      </c>
      <c r="C214" s="394"/>
      <c r="D214" s="366"/>
      <c r="E214" s="416"/>
      <c r="F214" s="289"/>
      <c r="G214" s="442"/>
      <c r="H214" s="461"/>
      <c r="I214" s="289"/>
      <c r="J214" s="306"/>
      <c r="K214" s="76"/>
    </row>
    <row r="215" spans="1:11" ht="19.5" x14ac:dyDescent="0.3">
      <c r="A215" s="219"/>
      <c r="B215" s="269" t="s">
        <v>309</v>
      </c>
      <c r="C215" s="394">
        <v>1</v>
      </c>
      <c r="D215" s="366" t="s">
        <v>69</v>
      </c>
      <c r="E215" s="416"/>
      <c r="F215" s="289"/>
      <c r="G215" s="442"/>
      <c r="H215" s="461"/>
      <c r="I215" s="289"/>
      <c r="J215" s="306"/>
      <c r="K215" s="76"/>
    </row>
    <row r="216" spans="1:11" ht="17.25" x14ac:dyDescent="0.3">
      <c r="A216" s="213"/>
      <c r="B216" s="259" t="s">
        <v>110</v>
      </c>
      <c r="C216" s="391"/>
      <c r="D216" s="367"/>
      <c r="E216" s="391"/>
      <c r="F216" s="290"/>
      <c r="G216" s="443"/>
      <c r="H216" s="462"/>
      <c r="I216" s="290"/>
      <c r="J216" s="310"/>
      <c r="K216" s="76"/>
    </row>
    <row r="217" spans="1:11" ht="18.75" x14ac:dyDescent="0.3">
      <c r="A217" s="221">
        <v>1.4</v>
      </c>
      <c r="B217" s="183" t="s">
        <v>286</v>
      </c>
      <c r="C217" s="398"/>
      <c r="D217" s="369"/>
      <c r="E217" s="418"/>
      <c r="F217" s="277"/>
      <c r="G217" s="447"/>
      <c r="H217" s="311"/>
      <c r="I217" s="277"/>
      <c r="J217" s="311"/>
      <c r="K217" s="76"/>
    </row>
    <row r="218" spans="1:11" ht="18.75" x14ac:dyDescent="0.3">
      <c r="A218" s="222"/>
      <c r="B218" s="183" t="s">
        <v>191</v>
      </c>
      <c r="C218" s="398"/>
      <c r="D218" s="370"/>
      <c r="E218" s="399"/>
      <c r="F218" s="278"/>
      <c r="G218" s="292"/>
      <c r="H218" s="463"/>
      <c r="I218" s="278"/>
      <c r="J218" s="311"/>
      <c r="K218" s="76"/>
    </row>
    <row r="219" spans="1:11" ht="18.75" x14ac:dyDescent="0.3">
      <c r="A219" s="222"/>
      <c r="B219" s="179" t="s">
        <v>192</v>
      </c>
      <c r="C219" s="399">
        <v>192</v>
      </c>
      <c r="D219" s="371" t="s">
        <v>31</v>
      </c>
      <c r="E219" s="399"/>
      <c r="F219" s="278"/>
      <c r="G219" s="292"/>
      <c r="H219" s="463"/>
      <c r="I219" s="278"/>
      <c r="J219" s="311"/>
      <c r="K219" s="76"/>
    </row>
    <row r="220" spans="1:11" ht="18.75" x14ac:dyDescent="0.3">
      <c r="A220" s="222"/>
      <c r="B220" s="179" t="s">
        <v>193</v>
      </c>
      <c r="C220" s="399">
        <v>65</v>
      </c>
      <c r="D220" s="371" t="s">
        <v>31</v>
      </c>
      <c r="E220" s="399"/>
      <c r="F220" s="278"/>
      <c r="G220" s="292"/>
      <c r="H220" s="463"/>
      <c r="I220" s="278"/>
      <c r="J220" s="311"/>
      <c r="K220" s="76"/>
    </row>
    <row r="221" spans="1:11" ht="18.75" x14ac:dyDescent="0.3">
      <c r="A221" s="222"/>
      <c r="B221" s="179" t="s">
        <v>194</v>
      </c>
      <c r="C221" s="399">
        <v>31</v>
      </c>
      <c r="D221" s="371" t="s">
        <v>31</v>
      </c>
      <c r="E221" s="398"/>
      <c r="F221" s="278"/>
      <c r="G221" s="292"/>
      <c r="H221" s="463"/>
      <c r="I221" s="278"/>
      <c r="J221" s="311"/>
      <c r="K221" s="76"/>
    </row>
    <row r="222" spans="1:11" ht="18.75" x14ac:dyDescent="0.3">
      <c r="A222" s="222"/>
      <c r="B222" s="179" t="s">
        <v>195</v>
      </c>
      <c r="C222" s="332">
        <v>37</v>
      </c>
      <c r="D222" s="371" t="s">
        <v>31</v>
      </c>
      <c r="E222" s="332"/>
      <c r="F222" s="278"/>
      <c r="G222" s="292"/>
      <c r="H222" s="463"/>
      <c r="I222" s="278"/>
      <c r="J222" s="311"/>
      <c r="K222" s="76"/>
    </row>
    <row r="223" spans="1:11" ht="18.75" x14ac:dyDescent="0.3">
      <c r="A223" s="222"/>
      <c r="B223" s="179" t="s">
        <v>196</v>
      </c>
      <c r="C223" s="398">
        <v>6</v>
      </c>
      <c r="D223" s="371" t="s">
        <v>31</v>
      </c>
      <c r="E223" s="398"/>
      <c r="F223" s="278"/>
      <c r="G223" s="292"/>
      <c r="H223" s="463"/>
      <c r="I223" s="278"/>
      <c r="J223" s="311"/>
      <c r="K223" s="76"/>
    </row>
    <row r="224" spans="1:11" ht="18.75" x14ac:dyDescent="0.3">
      <c r="A224" s="222"/>
      <c r="B224" s="181" t="s">
        <v>197</v>
      </c>
      <c r="C224" s="399">
        <v>18</v>
      </c>
      <c r="D224" s="371" t="s">
        <v>31</v>
      </c>
      <c r="E224" s="398"/>
      <c r="F224" s="278"/>
      <c r="G224" s="292"/>
      <c r="H224" s="463"/>
      <c r="I224" s="278"/>
      <c r="J224" s="311"/>
      <c r="K224" s="76"/>
    </row>
    <row r="225" spans="1:11" ht="18.75" x14ac:dyDescent="0.3">
      <c r="A225" s="222"/>
      <c r="B225" s="179" t="s">
        <v>198</v>
      </c>
      <c r="C225" s="399">
        <v>2</v>
      </c>
      <c r="D225" s="371" t="s">
        <v>31</v>
      </c>
      <c r="E225" s="398"/>
      <c r="F225" s="278"/>
      <c r="G225" s="292"/>
      <c r="H225" s="463"/>
      <c r="I225" s="278"/>
      <c r="J225" s="311"/>
      <c r="K225" s="76"/>
    </row>
    <row r="226" spans="1:11" ht="18.75" x14ac:dyDescent="0.3">
      <c r="A226" s="222"/>
      <c r="B226" s="194" t="s">
        <v>199</v>
      </c>
      <c r="C226" s="399">
        <v>11</v>
      </c>
      <c r="D226" s="371" t="s">
        <v>31</v>
      </c>
      <c r="E226" s="398"/>
      <c r="F226" s="278"/>
      <c r="G226" s="292"/>
      <c r="H226" s="463"/>
      <c r="I226" s="278"/>
      <c r="J226" s="311"/>
      <c r="K226" s="76"/>
    </row>
    <row r="227" spans="1:11" ht="18.75" x14ac:dyDescent="0.3">
      <c r="A227" s="222"/>
      <c r="B227" s="194" t="s">
        <v>200</v>
      </c>
      <c r="C227" s="399">
        <v>4</v>
      </c>
      <c r="D227" s="371" t="s">
        <v>31</v>
      </c>
      <c r="E227" s="398"/>
      <c r="F227" s="278"/>
      <c r="G227" s="292"/>
      <c r="H227" s="463"/>
      <c r="I227" s="278"/>
      <c r="J227" s="311"/>
      <c r="K227" s="76"/>
    </row>
    <row r="228" spans="1:11" ht="18.75" x14ac:dyDescent="0.3">
      <c r="A228" s="222"/>
      <c r="B228" s="270" t="s">
        <v>201</v>
      </c>
      <c r="C228" s="399"/>
      <c r="D228" s="369"/>
      <c r="E228" s="332"/>
      <c r="F228" s="277"/>
      <c r="G228" s="292"/>
      <c r="H228" s="463"/>
      <c r="I228" s="277"/>
      <c r="J228" s="311"/>
      <c r="K228" s="76"/>
    </row>
    <row r="229" spans="1:11" ht="18.75" x14ac:dyDescent="0.3">
      <c r="A229" s="222"/>
      <c r="B229" s="271" t="s">
        <v>202</v>
      </c>
      <c r="C229" s="399">
        <v>59</v>
      </c>
      <c r="D229" s="371" t="s">
        <v>31</v>
      </c>
      <c r="E229" s="398"/>
      <c r="F229" s="278"/>
      <c r="G229" s="292"/>
      <c r="H229" s="463"/>
      <c r="I229" s="278"/>
      <c r="J229" s="311"/>
      <c r="K229" s="76"/>
    </row>
    <row r="230" spans="1:11" ht="18.75" x14ac:dyDescent="0.3">
      <c r="A230" s="222"/>
      <c r="B230" s="270" t="s">
        <v>203</v>
      </c>
      <c r="C230" s="332"/>
      <c r="D230" s="371"/>
      <c r="E230" s="332"/>
      <c r="F230" s="277"/>
      <c r="G230" s="292"/>
      <c r="H230" s="463"/>
      <c r="I230" s="277"/>
      <c r="J230" s="311"/>
      <c r="K230" s="76"/>
    </row>
    <row r="231" spans="1:11" ht="18.75" x14ac:dyDescent="0.3">
      <c r="A231" s="222"/>
      <c r="B231" s="272" t="s">
        <v>454</v>
      </c>
      <c r="C231" s="399">
        <v>41</v>
      </c>
      <c r="D231" s="370" t="s">
        <v>31</v>
      </c>
      <c r="E231" s="398"/>
      <c r="F231" s="278"/>
      <c r="G231" s="292"/>
      <c r="H231" s="463"/>
      <c r="I231" s="278"/>
      <c r="J231" s="311"/>
      <c r="K231" s="76"/>
    </row>
    <row r="232" spans="1:11" ht="18.75" x14ac:dyDescent="0.3">
      <c r="A232" s="222"/>
      <c r="B232" s="272" t="s">
        <v>455</v>
      </c>
      <c r="C232" s="332">
        <v>64</v>
      </c>
      <c r="D232" s="370" t="s">
        <v>31</v>
      </c>
      <c r="E232" s="398"/>
      <c r="F232" s="278"/>
      <c r="G232" s="292"/>
      <c r="H232" s="463"/>
      <c r="I232" s="278"/>
      <c r="J232" s="311"/>
      <c r="K232" s="76"/>
    </row>
    <row r="233" spans="1:11" ht="21" x14ac:dyDescent="0.3">
      <c r="A233" s="223"/>
      <c r="B233" s="273" t="s">
        <v>190</v>
      </c>
      <c r="C233" s="400"/>
      <c r="D233" s="372"/>
      <c r="E233" s="419"/>
      <c r="F233" s="195"/>
      <c r="G233" s="448"/>
      <c r="H233" s="312"/>
      <c r="I233" s="195"/>
      <c r="J233" s="312"/>
      <c r="K233" s="76"/>
    </row>
    <row r="234" spans="1:11" ht="18.75" x14ac:dyDescent="0.3">
      <c r="A234" s="222"/>
      <c r="B234" s="274" t="s">
        <v>204</v>
      </c>
      <c r="C234" s="332"/>
      <c r="D234" s="369"/>
      <c r="E234" s="332"/>
      <c r="F234" s="277"/>
      <c r="G234" s="292"/>
      <c r="H234" s="463"/>
      <c r="I234" s="277"/>
      <c r="J234" s="311"/>
      <c r="K234" s="76"/>
    </row>
    <row r="235" spans="1:11" ht="18.75" x14ac:dyDescent="0.3">
      <c r="A235" s="222"/>
      <c r="B235" s="193" t="s">
        <v>205</v>
      </c>
      <c r="C235" s="399"/>
      <c r="D235" s="371"/>
      <c r="E235" s="399"/>
      <c r="F235" s="278"/>
      <c r="G235" s="292"/>
      <c r="H235" s="463"/>
      <c r="I235" s="278"/>
      <c r="J235" s="311"/>
      <c r="K235" s="76"/>
    </row>
    <row r="236" spans="1:11" ht="18.75" x14ac:dyDescent="0.3">
      <c r="A236" s="222"/>
      <c r="B236" s="179" t="s">
        <v>206</v>
      </c>
      <c r="C236" s="399">
        <v>3</v>
      </c>
      <c r="D236" s="371" t="s">
        <v>31</v>
      </c>
      <c r="E236" s="332"/>
      <c r="F236" s="277"/>
      <c r="G236" s="292"/>
      <c r="H236" s="463"/>
      <c r="I236" s="277"/>
      <c r="J236" s="311"/>
      <c r="K236" s="76"/>
    </row>
    <row r="237" spans="1:11" ht="18.75" x14ac:dyDescent="0.3">
      <c r="A237" s="222"/>
      <c r="B237" s="179" t="s">
        <v>207</v>
      </c>
      <c r="C237" s="399">
        <v>1</v>
      </c>
      <c r="D237" s="371" t="s">
        <v>31</v>
      </c>
      <c r="E237" s="399"/>
      <c r="F237" s="278"/>
      <c r="G237" s="292"/>
      <c r="H237" s="463"/>
      <c r="I237" s="278"/>
      <c r="J237" s="311"/>
      <c r="K237" s="76"/>
    </row>
    <row r="238" spans="1:11" ht="18.75" x14ac:dyDescent="0.3">
      <c r="A238" s="222"/>
      <c r="B238" s="179" t="s">
        <v>208</v>
      </c>
      <c r="C238" s="399">
        <v>1</v>
      </c>
      <c r="D238" s="371" t="s">
        <v>31</v>
      </c>
      <c r="E238" s="332"/>
      <c r="F238" s="278"/>
      <c r="G238" s="292"/>
      <c r="H238" s="463"/>
      <c r="I238" s="278"/>
      <c r="J238" s="311"/>
      <c r="K238" s="76"/>
    </row>
    <row r="239" spans="1:11" ht="18.75" x14ac:dyDescent="0.3">
      <c r="A239" s="222"/>
      <c r="B239" s="179" t="s">
        <v>209</v>
      </c>
      <c r="C239" s="399">
        <v>1</v>
      </c>
      <c r="D239" s="371" t="s">
        <v>31</v>
      </c>
      <c r="E239" s="398"/>
      <c r="F239" s="278"/>
      <c r="G239" s="292"/>
      <c r="H239" s="463"/>
      <c r="I239" s="278"/>
      <c r="J239" s="311"/>
      <c r="K239" s="76"/>
    </row>
    <row r="240" spans="1:11" ht="18.75" x14ac:dyDescent="0.3">
      <c r="A240" s="222"/>
      <c r="B240" s="180" t="s">
        <v>210</v>
      </c>
      <c r="C240" s="398"/>
      <c r="D240" s="371"/>
      <c r="E240" s="398"/>
      <c r="F240" s="278"/>
      <c r="G240" s="292"/>
      <c r="H240" s="463"/>
      <c r="I240" s="278"/>
      <c r="J240" s="311"/>
      <c r="K240" s="76"/>
    </row>
    <row r="241" spans="1:11" ht="18.75" x14ac:dyDescent="0.3">
      <c r="A241" s="222"/>
      <c r="B241" s="179" t="s">
        <v>211</v>
      </c>
      <c r="C241" s="399">
        <v>3</v>
      </c>
      <c r="D241" s="371" t="s">
        <v>31</v>
      </c>
      <c r="E241" s="398"/>
      <c r="F241" s="278"/>
      <c r="G241" s="292"/>
      <c r="H241" s="463"/>
      <c r="I241" s="278"/>
      <c r="J241" s="311"/>
      <c r="K241" s="76"/>
    </row>
    <row r="242" spans="1:11" ht="18.75" x14ac:dyDescent="0.3">
      <c r="A242" s="222"/>
      <c r="B242" s="179" t="s">
        <v>212</v>
      </c>
      <c r="C242" s="399">
        <v>3</v>
      </c>
      <c r="D242" s="371" t="s">
        <v>31</v>
      </c>
      <c r="E242" s="398"/>
      <c r="F242" s="278"/>
      <c r="G242" s="292"/>
      <c r="H242" s="463"/>
      <c r="I242" s="278"/>
      <c r="J242" s="311"/>
      <c r="K242" s="76"/>
    </row>
    <row r="243" spans="1:11" ht="18.75" x14ac:dyDescent="0.3">
      <c r="A243" s="222"/>
      <c r="B243" s="179" t="s">
        <v>213</v>
      </c>
      <c r="C243" s="399">
        <v>3</v>
      </c>
      <c r="D243" s="371" t="s">
        <v>31</v>
      </c>
      <c r="E243" s="398"/>
      <c r="F243" s="278"/>
      <c r="G243" s="292"/>
      <c r="H243" s="463"/>
      <c r="I243" s="278"/>
      <c r="J243" s="311"/>
      <c r="K243" s="76"/>
    </row>
    <row r="244" spans="1:11" ht="18.75" x14ac:dyDescent="0.3">
      <c r="A244" s="222"/>
      <c r="B244" s="179" t="s">
        <v>214</v>
      </c>
      <c r="C244" s="399">
        <v>3</v>
      </c>
      <c r="D244" s="371" t="s">
        <v>31</v>
      </c>
      <c r="E244" s="398"/>
      <c r="F244" s="278"/>
      <c r="G244" s="292"/>
      <c r="H244" s="463"/>
      <c r="I244" s="278"/>
      <c r="J244" s="311"/>
      <c r="K244" s="76"/>
    </row>
    <row r="245" spans="1:11" ht="18.75" x14ac:dyDescent="0.3">
      <c r="A245" s="222"/>
      <c r="B245" s="179" t="s">
        <v>215</v>
      </c>
      <c r="C245" s="399">
        <v>1</v>
      </c>
      <c r="D245" s="371" t="s">
        <v>31</v>
      </c>
      <c r="E245" s="332"/>
      <c r="F245" s="278"/>
      <c r="G245" s="292"/>
      <c r="H245" s="463"/>
      <c r="I245" s="278"/>
      <c r="J245" s="311"/>
      <c r="K245" s="76"/>
    </row>
    <row r="246" spans="1:11" ht="18.75" x14ac:dyDescent="0.3">
      <c r="A246" s="222"/>
      <c r="B246" s="181" t="s">
        <v>216</v>
      </c>
      <c r="C246" s="399">
        <v>1</v>
      </c>
      <c r="D246" s="369" t="s">
        <v>69</v>
      </c>
      <c r="E246" s="398"/>
      <c r="F246" s="278"/>
      <c r="G246" s="292"/>
      <c r="H246" s="463"/>
      <c r="I246" s="278"/>
      <c r="J246" s="311"/>
      <c r="K246" s="76"/>
    </row>
    <row r="247" spans="1:11" ht="18.75" x14ac:dyDescent="0.3">
      <c r="A247" s="222"/>
      <c r="B247" s="181" t="s">
        <v>217</v>
      </c>
      <c r="C247" s="332">
        <v>1</v>
      </c>
      <c r="D247" s="369" t="s">
        <v>69</v>
      </c>
      <c r="E247" s="332"/>
      <c r="F247" s="277"/>
      <c r="G247" s="292"/>
      <c r="H247" s="463"/>
      <c r="I247" s="277"/>
      <c r="J247" s="311"/>
      <c r="K247" s="76"/>
    </row>
    <row r="248" spans="1:11" ht="18.75" x14ac:dyDescent="0.3">
      <c r="A248" s="221"/>
      <c r="B248" s="182" t="s">
        <v>218</v>
      </c>
      <c r="C248" s="398"/>
      <c r="D248" s="370"/>
      <c r="E248" s="420"/>
      <c r="F248" s="278"/>
      <c r="G248" s="336"/>
      <c r="H248" s="313"/>
      <c r="I248" s="278"/>
      <c r="J248" s="313"/>
      <c r="K248" s="76"/>
    </row>
    <row r="249" spans="1:11" ht="18.75" x14ac:dyDescent="0.3">
      <c r="A249" s="224"/>
      <c r="B249" s="183" t="s">
        <v>219</v>
      </c>
      <c r="C249" s="398"/>
      <c r="D249" s="371"/>
      <c r="E249" s="399"/>
      <c r="F249" s="278"/>
      <c r="G249" s="292"/>
      <c r="H249" s="463"/>
      <c r="I249" s="278"/>
      <c r="J249" s="311"/>
      <c r="K249" s="76"/>
    </row>
    <row r="250" spans="1:11" ht="18.75" x14ac:dyDescent="0.3">
      <c r="A250" s="222"/>
      <c r="B250" s="184" t="s">
        <v>220</v>
      </c>
      <c r="C250" s="398">
        <v>1</v>
      </c>
      <c r="D250" s="371" t="s">
        <v>31</v>
      </c>
      <c r="E250" s="399"/>
      <c r="F250" s="278"/>
      <c r="G250" s="292"/>
      <c r="H250" s="463"/>
      <c r="I250" s="278"/>
      <c r="J250" s="311"/>
      <c r="K250" s="76"/>
    </row>
    <row r="251" spans="1:11" ht="18.75" x14ac:dyDescent="0.3">
      <c r="A251" s="224"/>
      <c r="B251" s="183" t="s">
        <v>221</v>
      </c>
      <c r="C251" s="332"/>
      <c r="D251" s="371"/>
      <c r="E251" s="399"/>
      <c r="F251" s="278"/>
      <c r="G251" s="292"/>
      <c r="H251" s="463"/>
      <c r="I251" s="278"/>
      <c r="J251" s="311"/>
      <c r="K251" s="76"/>
    </row>
    <row r="252" spans="1:11" ht="18.75" x14ac:dyDescent="0.3">
      <c r="A252" s="222"/>
      <c r="B252" s="184" t="s">
        <v>222</v>
      </c>
      <c r="C252" s="398">
        <v>1</v>
      </c>
      <c r="D252" s="371" t="s">
        <v>31</v>
      </c>
      <c r="E252" s="399"/>
      <c r="F252" s="278"/>
      <c r="G252" s="292"/>
      <c r="H252" s="463"/>
      <c r="I252" s="278"/>
      <c r="J252" s="311"/>
      <c r="K252" s="76"/>
    </row>
    <row r="253" spans="1:11" ht="18.75" x14ac:dyDescent="0.3">
      <c r="A253" s="222"/>
      <c r="B253" s="184" t="s">
        <v>223</v>
      </c>
      <c r="C253" s="398">
        <v>1</v>
      </c>
      <c r="D253" s="371" t="s">
        <v>31</v>
      </c>
      <c r="E253" s="399"/>
      <c r="F253" s="278"/>
      <c r="G253" s="292"/>
      <c r="H253" s="463"/>
      <c r="I253" s="278"/>
      <c r="J253" s="311"/>
      <c r="K253" s="76"/>
    </row>
    <row r="254" spans="1:11" ht="18.75" x14ac:dyDescent="0.3">
      <c r="A254" s="222"/>
      <c r="B254" s="184" t="s">
        <v>224</v>
      </c>
      <c r="C254" s="399">
        <v>2</v>
      </c>
      <c r="D254" s="371" t="s">
        <v>31</v>
      </c>
      <c r="E254" s="399"/>
      <c r="F254" s="278"/>
      <c r="G254" s="292"/>
      <c r="H254" s="463"/>
      <c r="I254" s="278"/>
      <c r="J254" s="311"/>
      <c r="K254" s="76"/>
    </row>
    <row r="255" spans="1:11" ht="21" x14ac:dyDescent="0.3">
      <c r="A255" s="223"/>
      <c r="B255" s="273" t="s">
        <v>287</v>
      </c>
      <c r="C255" s="400"/>
      <c r="D255" s="372"/>
      <c r="E255" s="419"/>
      <c r="F255" s="195"/>
      <c r="G255" s="448"/>
      <c r="H255" s="312"/>
      <c r="I255" s="195"/>
      <c r="J255" s="312"/>
      <c r="K255" s="76"/>
    </row>
    <row r="256" spans="1:11" ht="18.75" x14ac:dyDescent="0.3">
      <c r="A256" s="221"/>
      <c r="B256" s="183" t="s">
        <v>225</v>
      </c>
      <c r="C256" s="332"/>
      <c r="D256" s="369"/>
      <c r="E256" s="418"/>
      <c r="F256" s="277"/>
      <c r="G256" s="447"/>
      <c r="H256" s="311"/>
      <c r="I256" s="277"/>
      <c r="J256" s="311"/>
      <c r="K256" s="76"/>
    </row>
    <row r="257" spans="1:11" ht="18.75" x14ac:dyDescent="0.3">
      <c r="A257" s="224"/>
      <c r="B257" s="183" t="s">
        <v>226</v>
      </c>
      <c r="C257" s="398"/>
      <c r="D257" s="370"/>
      <c r="E257" s="420"/>
      <c r="F257" s="278"/>
      <c r="G257" s="292"/>
      <c r="H257" s="463"/>
      <c r="I257" s="278"/>
      <c r="J257" s="311"/>
      <c r="K257" s="76"/>
    </row>
    <row r="258" spans="1:11" ht="18.75" x14ac:dyDescent="0.3">
      <c r="A258" s="225"/>
      <c r="B258" s="185" t="s">
        <v>297</v>
      </c>
      <c r="C258" s="398">
        <v>240</v>
      </c>
      <c r="D258" s="373" t="s">
        <v>74</v>
      </c>
      <c r="E258" s="421"/>
      <c r="F258" s="75"/>
      <c r="G258" s="449"/>
      <c r="H258" s="350"/>
      <c r="I258" s="75"/>
      <c r="J258" s="236"/>
      <c r="K258" s="76"/>
    </row>
    <row r="259" spans="1:11" ht="18.75" x14ac:dyDescent="0.3">
      <c r="A259" s="224"/>
      <c r="B259" s="183" t="s">
        <v>227</v>
      </c>
      <c r="C259" s="332"/>
      <c r="D259" s="369"/>
      <c r="E259" s="399"/>
      <c r="F259" s="277"/>
      <c r="G259" s="292"/>
      <c r="H259" s="463"/>
      <c r="I259" s="277"/>
      <c r="J259" s="311"/>
      <c r="K259" s="76"/>
    </row>
    <row r="260" spans="1:11" ht="18.75" x14ac:dyDescent="0.3">
      <c r="A260" s="226"/>
      <c r="B260" s="186" t="s">
        <v>228</v>
      </c>
      <c r="C260" s="398">
        <f>1381+1631</f>
        <v>3012</v>
      </c>
      <c r="D260" s="373" t="s">
        <v>74</v>
      </c>
      <c r="E260" s="422"/>
      <c r="F260" s="75"/>
      <c r="G260" s="449"/>
      <c r="H260" s="350"/>
      <c r="I260" s="75"/>
      <c r="J260" s="236"/>
      <c r="K260" s="76"/>
    </row>
    <row r="261" spans="1:11" ht="18.75" x14ac:dyDescent="0.3">
      <c r="A261" s="225"/>
      <c r="B261" s="185" t="s">
        <v>229</v>
      </c>
      <c r="C261" s="332">
        <f>1506+1942</f>
        <v>3448</v>
      </c>
      <c r="D261" s="374" t="s">
        <v>74</v>
      </c>
      <c r="E261" s="350"/>
      <c r="F261" s="75"/>
      <c r="G261" s="449"/>
      <c r="H261" s="350"/>
      <c r="I261" s="75"/>
      <c r="J261" s="236"/>
      <c r="K261" s="76"/>
    </row>
    <row r="262" spans="1:11" ht="18.75" x14ac:dyDescent="0.3">
      <c r="A262" s="225"/>
      <c r="B262" s="187" t="s">
        <v>230</v>
      </c>
      <c r="C262" s="398">
        <v>66</v>
      </c>
      <c r="D262" s="373" t="s">
        <v>74</v>
      </c>
      <c r="E262" s="421"/>
      <c r="F262" s="75"/>
      <c r="G262" s="449"/>
      <c r="H262" s="350"/>
      <c r="I262" s="75"/>
      <c r="J262" s="236"/>
      <c r="K262" s="76"/>
    </row>
    <row r="263" spans="1:11" ht="18.75" x14ac:dyDescent="0.3">
      <c r="A263" s="224"/>
      <c r="B263" s="183" t="s">
        <v>231</v>
      </c>
      <c r="C263" s="398"/>
      <c r="D263" s="370"/>
      <c r="E263" s="420"/>
      <c r="F263" s="278"/>
      <c r="G263" s="292"/>
      <c r="H263" s="463"/>
      <c r="I263" s="278"/>
      <c r="J263" s="311"/>
      <c r="K263" s="76"/>
    </row>
    <row r="264" spans="1:11" ht="18.75" x14ac:dyDescent="0.3">
      <c r="A264" s="225"/>
      <c r="B264" s="185" t="s">
        <v>232</v>
      </c>
      <c r="C264" s="398">
        <v>33</v>
      </c>
      <c r="D264" s="373" t="s">
        <v>74</v>
      </c>
      <c r="E264" s="421"/>
      <c r="F264" s="75"/>
      <c r="G264" s="449"/>
      <c r="H264" s="350"/>
      <c r="I264" s="75"/>
      <c r="J264" s="236"/>
      <c r="K264" s="76"/>
    </row>
    <row r="265" spans="1:11" ht="18.75" x14ac:dyDescent="0.3">
      <c r="A265" s="227"/>
      <c r="B265" s="188" t="s">
        <v>233</v>
      </c>
      <c r="C265" s="332"/>
      <c r="D265" s="374"/>
      <c r="E265" s="350"/>
      <c r="F265" s="279"/>
      <c r="G265" s="449"/>
      <c r="H265" s="350"/>
      <c r="I265" s="279"/>
      <c r="J265" s="236"/>
      <c r="K265" s="76"/>
    </row>
    <row r="266" spans="1:11" ht="18.75" x14ac:dyDescent="0.3">
      <c r="A266" s="227"/>
      <c r="B266" s="189" t="s">
        <v>234</v>
      </c>
      <c r="C266" s="398">
        <f>751+769</f>
        <v>1520</v>
      </c>
      <c r="D266" s="373" t="s">
        <v>74</v>
      </c>
      <c r="E266" s="332"/>
      <c r="F266" s="75"/>
      <c r="G266" s="292"/>
      <c r="H266" s="350"/>
      <c r="I266" s="75"/>
      <c r="J266" s="236"/>
      <c r="K266" s="76"/>
    </row>
    <row r="267" spans="1:11" ht="18.75" x14ac:dyDescent="0.3">
      <c r="A267" s="228"/>
      <c r="B267" s="188" t="s">
        <v>235</v>
      </c>
      <c r="C267" s="398"/>
      <c r="D267" s="373"/>
      <c r="E267" s="422"/>
      <c r="F267" s="75"/>
      <c r="G267" s="449"/>
      <c r="H267" s="350"/>
      <c r="I267" s="75"/>
      <c r="J267" s="236"/>
      <c r="K267" s="76"/>
    </row>
    <row r="268" spans="1:11" ht="18.75" x14ac:dyDescent="0.3">
      <c r="A268" s="229"/>
      <c r="B268" s="189" t="s">
        <v>236</v>
      </c>
      <c r="C268" s="398">
        <v>94</v>
      </c>
      <c r="D268" s="374" t="s">
        <v>74</v>
      </c>
      <c r="E268" s="332"/>
      <c r="F268" s="75"/>
      <c r="G268" s="292"/>
      <c r="H268" s="350"/>
      <c r="I268" s="75"/>
      <c r="J268" s="236"/>
      <c r="K268" s="76"/>
    </row>
    <row r="269" spans="1:11" ht="18.75" x14ac:dyDescent="0.3">
      <c r="A269" s="229"/>
      <c r="B269" s="189" t="s">
        <v>237</v>
      </c>
      <c r="C269" s="398">
        <v>94</v>
      </c>
      <c r="D269" s="374" t="s">
        <v>74</v>
      </c>
      <c r="E269" s="332"/>
      <c r="F269" s="75"/>
      <c r="G269" s="292"/>
      <c r="H269" s="350"/>
      <c r="I269" s="75"/>
      <c r="J269" s="236"/>
      <c r="K269" s="76"/>
    </row>
    <row r="270" spans="1:11" ht="18.75" x14ac:dyDescent="0.3">
      <c r="A270" s="227"/>
      <c r="B270" s="189" t="s">
        <v>238</v>
      </c>
      <c r="C270" s="398">
        <v>42</v>
      </c>
      <c r="D270" s="374" t="s">
        <v>74</v>
      </c>
      <c r="E270" s="418"/>
      <c r="F270" s="75"/>
      <c r="G270" s="447"/>
      <c r="H270" s="350"/>
      <c r="I270" s="75"/>
      <c r="J270" s="236"/>
      <c r="K270" s="76"/>
    </row>
    <row r="271" spans="1:11" ht="18.75" x14ac:dyDescent="0.3">
      <c r="A271" s="230"/>
      <c r="B271" s="190" t="s">
        <v>217</v>
      </c>
      <c r="C271" s="401">
        <v>1</v>
      </c>
      <c r="D271" s="375" t="s">
        <v>69</v>
      </c>
      <c r="E271" s="423"/>
      <c r="F271" s="75"/>
      <c r="G271" s="296"/>
      <c r="H271" s="350"/>
      <c r="I271" s="75"/>
      <c r="J271" s="236"/>
      <c r="K271" s="76"/>
    </row>
    <row r="272" spans="1:11" ht="18.75" x14ac:dyDescent="0.3">
      <c r="A272" s="231"/>
      <c r="B272" s="191" t="s">
        <v>225</v>
      </c>
      <c r="C272" s="402"/>
      <c r="D272" s="376"/>
      <c r="E272" s="424"/>
      <c r="F272" s="100"/>
      <c r="G272" s="450"/>
      <c r="H272" s="464"/>
      <c r="I272" s="195"/>
      <c r="J272" s="314"/>
      <c r="K272" s="76"/>
    </row>
    <row r="273" spans="1:11" ht="18.75" x14ac:dyDescent="0.3">
      <c r="A273" s="228"/>
      <c r="B273" s="192" t="s">
        <v>239</v>
      </c>
      <c r="C273" s="332"/>
      <c r="D273" s="293"/>
      <c r="E273" s="425"/>
      <c r="F273" s="280"/>
      <c r="G273" s="295"/>
      <c r="H273" s="465"/>
      <c r="I273" s="280"/>
      <c r="J273" s="315"/>
      <c r="K273" s="76"/>
    </row>
    <row r="274" spans="1:11" ht="18.75" x14ac:dyDescent="0.3">
      <c r="A274" s="228"/>
      <c r="B274" s="180" t="s">
        <v>240</v>
      </c>
      <c r="C274" s="398"/>
      <c r="D274" s="377"/>
      <c r="E274" s="425"/>
      <c r="F274" s="280"/>
      <c r="G274" s="295"/>
      <c r="H274" s="465"/>
      <c r="I274" s="280"/>
      <c r="J274" s="315"/>
      <c r="K274" s="76"/>
    </row>
    <row r="275" spans="1:11" ht="18.75" x14ac:dyDescent="0.3">
      <c r="A275" s="227"/>
      <c r="B275" s="189" t="s">
        <v>241</v>
      </c>
      <c r="C275" s="398">
        <v>7</v>
      </c>
      <c r="D275" s="373" t="s">
        <v>242</v>
      </c>
      <c r="E275" s="425"/>
      <c r="F275" s="75"/>
      <c r="G275" s="449"/>
      <c r="H275" s="350"/>
      <c r="I275" s="75"/>
      <c r="J275" s="236"/>
      <c r="K275" s="76"/>
    </row>
    <row r="276" spans="1:11" ht="18.75" x14ac:dyDescent="0.3">
      <c r="A276" s="227"/>
      <c r="B276" s="189" t="s">
        <v>243</v>
      </c>
      <c r="C276" s="332">
        <v>37</v>
      </c>
      <c r="D276" s="373" t="s">
        <v>242</v>
      </c>
      <c r="E276" s="350"/>
      <c r="F276" s="75"/>
      <c r="G276" s="449"/>
      <c r="H276" s="350"/>
      <c r="I276" s="75"/>
      <c r="J276" s="236"/>
      <c r="K276" s="76"/>
    </row>
    <row r="277" spans="1:11" ht="18.75" x14ac:dyDescent="0.3">
      <c r="A277" s="227"/>
      <c r="B277" s="193" t="s">
        <v>244</v>
      </c>
      <c r="C277" s="398"/>
      <c r="D277" s="373"/>
      <c r="E277" s="421"/>
      <c r="F277" s="75"/>
      <c r="G277" s="449"/>
      <c r="H277" s="350"/>
      <c r="I277" s="75"/>
      <c r="J277" s="236"/>
      <c r="K277" s="76"/>
    </row>
    <row r="278" spans="1:11" ht="18.75" x14ac:dyDescent="0.3">
      <c r="A278" s="227"/>
      <c r="B278" s="189" t="s">
        <v>245</v>
      </c>
      <c r="C278" s="332">
        <v>20</v>
      </c>
      <c r="D278" s="374" t="s">
        <v>242</v>
      </c>
      <c r="E278" s="350"/>
      <c r="F278" s="279"/>
      <c r="G278" s="449"/>
      <c r="H278" s="350"/>
      <c r="I278" s="279"/>
      <c r="J278" s="236"/>
      <c r="K278" s="76"/>
    </row>
    <row r="279" spans="1:11" ht="18.75" x14ac:dyDescent="0.3">
      <c r="A279" s="232"/>
      <c r="B279" s="180" t="s">
        <v>246</v>
      </c>
      <c r="C279" s="399"/>
      <c r="D279" s="371"/>
      <c r="E279" s="332"/>
      <c r="F279" s="278"/>
      <c r="G279" s="292"/>
      <c r="H279" s="463"/>
      <c r="I279" s="278"/>
      <c r="J279" s="311"/>
      <c r="K279" s="76"/>
    </row>
    <row r="280" spans="1:11" ht="18.75" x14ac:dyDescent="0.3">
      <c r="A280" s="232"/>
      <c r="B280" s="179" t="s">
        <v>247</v>
      </c>
      <c r="C280" s="399">
        <v>4</v>
      </c>
      <c r="D280" s="371" t="s">
        <v>31</v>
      </c>
      <c r="E280" s="398"/>
      <c r="F280" s="75"/>
      <c r="G280" s="292"/>
      <c r="H280" s="350"/>
      <c r="I280" s="75"/>
      <c r="J280" s="311"/>
      <c r="K280" s="76"/>
    </row>
    <row r="281" spans="1:11" ht="18.75" x14ac:dyDescent="0.3">
      <c r="A281" s="232"/>
      <c r="B281" s="179" t="s">
        <v>248</v>
      </c>
      <c r="C281" s="332"/>
      <c r="D281" s="371"/>
      <c r="E281" s="398"/>
      <c r="F281" s="278"/>
      <c r="G281" s="292"/>
      <c r="H281" s="463"/>
      <c r="I281" s="278"/>
      <c r="J281" s="311"/>
      <c r="K281" s="76"/>
    </row>
    <row r="282" spans="1:11" ht="18.75" x14ac:dyDescent="0.3">
      <c r="A282" s="232"/>
      <c r="B282" s="181" t="s">
        <v>249</v>
      </c>
      <c r="C282" s="332"/>
      <c r="D282" s="371"/>
      <c r="E282" s="332"/>
      <c r="F282" s="277"/>
      <c r="G282" s="292"/>
      <c r="H282" s="463"/>
      <c r="I282" s="277"/>
      <c r="J282" s="311"/>
      <c r="K282" s="76"/>
    </row>
    <row r="283" spans="1:11" ht="18.75" x14ac:dyDescent="0.3">
      <c r="A283" s="232"/>
      <c r="B283" s="194" t="s">
        <v>250</v>
      </c>
      <c r="C283" s="332"/>
      <c r="D283" s="371"/>
      <c r="E283" s="332"/>
      <c r="F283" s="277"/>
      <c r="G283" s="292"/>
      <c r="H283" s="463"/>
      <c r="I283" s="277"/>
      <c r="J283" s="311"/>
      <c r="K283" s="76"/>
    </row>
    <row r="284" spans="1:11" ht="18.75" x14ac:dyDescent="0.3">
      <c r="A284" s="232"/>
      <c r="B284" s="194" t="s">
        <v>251</v>
      </c>
      <c r="C284" s="332"/>
      <c r="D284" s="371"/>
      <c r="E284" s="398"/>
      <c r="F284" s="278"/>
      <c r="G284" s="292"/>
      <c r="H284" s="463"/>
      <c r="I284" s="278"/>
      <c r="J284" s="311"/>
      <c r="K284" s="76"/>
    </row>
    <row r="285" spans="1:11" ht="18.75" x14ac:dyDescent="0.3">
      <c r="A285" s="233"/>
      <c r="B285" s="195" t="s">
        <v>239</v>
      </c>
      <c r="C285" s="403"/>
      <c r="D285" s="378"/>
      <c r="E285" s="403"/>
      <c r="F285" s="100"/>
      <c r="G285" s="450"/>
      <c r="H285" s="464"/>
      <c r="I285" s="195"/>
      <c r="J285" s="316"/>
      <c r="K285" s="76"/>
    </row>
    <row r="286" spans="1:11" ht="18.75" x14ac:dyDescent="0.3">
      <c r="A286" s="234"/>
      <c r="B286" s="196" t="s">
        <v>252</v>
      </c>
      <c r="C286" s="398"/>
      <c r="D286" s="377"/>
      <c r="E286" s="425"/>
      <c r="F286" s="280"/>
      <c r="G286" s="295"/>
      <c r="H286" s="465"/>
      <c r="I286" s="280"/>
      <c r="J286" s="315"/>
      <c r="K286" s="76"/>
    </row>
    <row r="287" spans="1:11" ht="18.75" x14ac:dyDescent="0.3">
      <c r="A287" s="235"/>
      <c r="B287" s="196" t="s">
        <v>253</v>
      </c>
      <c r="C287" s="398"/>
      <c r="D287" s="377"/>
      <c r="E287" s="425"/>
      <c r="F287" s="75"/>
      <c r="G287" s="449"/>
      <c r="H287" s="350"/>
      <c r="I287" s="75"/>
      <c r="J287" s="236"/>
      <c r="K287" s="76"/>
    </row>
    <row r="288" spans="1:11" ht="18.75" x14ac:dyDescent="0.3">
      <c r="A288" s="236"/>
      <c r="B288" s="197" t="s">
        <v>254</v>
      </c>
      <c r="C288" s="332">
        <v>856</v>
      </c>
      <c r="D288" s="379" t="s">
        <v>74</v>
      </c>
      <c r="E288" s="423"/>
      <c r="F288" s="75"/>
      <c r="G288" s="296"/>
      <c r="H288" s="350"/>
      <c r="I288" s="75"/>
      <c r="J288" s="236"/>
      <c r="K288" s="76"/>
    </row>
    <row r="289" spans="1:11" ht="18.75" x14ac:dyDescent="0.3">
      <c r="A289" s="236"/>
      <c r="B289" s="198" t="s">
        <v>255</v>
      </c>
      <c r="C289" s="398">
        <v>50</v>
      </c>
      <c r="D289" s="379" t="s">
        <v>31</v>
      </c>
      <c r="E289" s="426"/>
      <c r="F289" s="75"/>
      <c r="G289" s="297"/>
      <c r="H289" s="350"/>
      <c r="I289" s="75"/>
      <c r="J289" s="236"/>
      <c r="K289" s="76"/>
    </row>
    <row r="290" spans="1:11" ht="18.75" x14ac:dyDescent="0.3">
      <c r="A290" s="236"/>
      <c r="B290" s="198" t="s">
        <v>256</v>
      </c>
      <c r="C290" s="332">
        <v>25</v>
      </c>
      <c r="D290" s="379" t="s">
        <v>31</v>
      </c>
      <c r="E290" s="426"/>
      <c r="F290" s="75"/>
      <c r="G290" s="297"/>
      <c r="H290" s="350"/>
      <c r="I290" s="75"/>
      <c r="J290" s="236"/>
      <c r="K290" s="76"/>
    </row>
    <row r="291" spans="1:11" ht="18.75" x14ac:dyDescent="0.3">
      <c r="A291" s="236"/>
      <c r="B291" s="198" t="s">
        <v>257</v>
      </c>
      <c r="C291" s="398">
        <v>25</v>
      </c>
      <c r="D291" s="379" t="s">
        <v>31</v>
      </c>
      <c r="E291" s="426"/>
      <c r="F291" s="75"/>
      <c r="G291" s="297"/>
      <c r="H291" s="350"/>
      <c r="I291" s="75"/>
      <c r="J291" s="236"/>
      <c r="K291" s="76"/>
    </row>
    <row r="292" spans="1:11" ht="18.75" x14ac:dyDescent="0.3">
      <c r="A292" s="236"/>
      <c r="B292" s="198" t="s">
        <v>258</v>
      </c>
      <c r="C292" s="398">
        <v>1</v>
      </c>
      <c r="D292" s="379" t="s">
        <v>68</v>
      </c>
      <c r="E292" s="426"/>
      <c r="F292" s="75"/>
      <c r="G292" s="297"/>
      <c r="H292" s="350"/>
      <c r="I292" s="75"/>
      <c r="J292" s="236"/>
      <c r="K292" s="76"/>
    </row>
    <row r="293" spans="1:11" ht="18.75" x14ac:dyDescent="0.3">
      <c r="A293" s="236"/>
      <c r="B293" s="189" t="s">
        <v>259</v>
      </c>
      <c r="C293" s="398">
        <v>164</v>
      </c>
      <c r="D293" s="373" t="s">
        <v>74</v>
      </c>
      <c r="E293" s="425"/>
      <c r="F293" s="75"/>
      <c r="G293" s="449"/>
      <c r="H293" s="350"/>
      <c r="I293" s="75"/>
      <c r="J293" s="236"/>
      <c r="K293" s="76"/>
    </row>
    <row r="294" spans="1:11" ht="18.75" x14ac:dyDescent="0.3">
      <c r="A294" s="236"/>
      <c r="B294" s="187" t="s">
        <v>217</v>
      </c>
      <c r="C294" s="398">
        <v>1</v>
      </c>
      <c r="D294" s="373" t="s">
        <v>69</v>
      </c>
      <c r="E294" s="122"/>
      <c r="F294" s="75"/>
      <c r="G294" s="449"/>
      <c r="H294" s="350"/>
      <c r="I294" s="75"/>
      <c r="J294" s="236"/>
      <c r="K294" s="82"/>
    </row>
    <row r="295" spans="1:11" ht="18.75" x14ac:dyDescent="0.3">
      <c r="A295" s="235"/>
      <c r="B295" s="199" t="s">
        <v>260</v>
      </c>
      <c r="C295" s="398"/>
      <c r="D295" s="373"/>
      <c r="E295" s="122"/>
      <c r="F295" s="75"/>
      <c r="G295" s="449"/>
      <c r="H295" s="350"/>
      <c r="I295" s="75"/>
      <c r="J295" s="236"/>
      <c r="K295" s="82"/>
    </row>
    <row r="296" spans="1:11" ht="18.75" x14ac:dyDescent="0.3">
      <c r="A296" s="236"/>
      <c r="B296" s="185" t="s">
        <v>261</v>
      </c>
      <c r="C296" s="332">
        <v>4</v>
      </c>
      <c r="D296" s="380" t="s">
        <v>31</v>
      </c>
      <c r="E296" s="427"/>
      <c r="F296" s="75"/>
      <c r="G296" s="449"/>
      <c r="H296" s="350"/>
      <c r="I296" s="75"/>
      <c r="J296" s="236"/>
      <c r="K296" s="76"/>
    </row>
    <row r="297" spans="1:11" ht="18.75" x14ac:dyDescent="0.3">
      <c r="A297" s="236"/>
      <c r="B297" s="185" t="s">
        <v>262</v>
      </c>
      <c r="C297" s="332">
        <v>133</v>
      </c>
      <c r="D297" s="374" t="s">
        <v>74</v>
      </c>
      <c r="E297" s="21"/>
      <c r="F297" s="279"/>
      <c r="G297" s="449"/>
      <c r="H297" s="350"/>
      <c r="I297" s="75"/>
      <c r="J297" s="236"/>
      <c r="K297" s="76"/>
    </row>
    <row r="298" spans="1:11" ht="18.75" x14ac:dyDescent="0.3">
      <c r="A298" s="236"/>
      <c r="B298" s="187" t="s">
        <v>263</v>
      </c>
      <c r="C298" s="332">
        <v>1</v>
      </c>
      <c r="D298" s="374" t="s">
        <v>31</v>
      </c>
      <c r="E298" s="21"/>
      <c r="F298" s="279"/>
      <c r="G298" s="449"/>
      <c r="H298" s="350"/>
      <c r="I298" s="279"/>
      <c r="J298" s="236"/>
      <c r="K298" s="76"/>
    </row>
    <row r="299" spans="1:11" ht="18.75" x14ac:dyDescent="0.3">
      <c r="A299" s="236"/>
      <c r="B299" s="187" t="s">
        <v>217</v>
      </c>
      <c r="C299" s="398">
        <v>1</v>
      </c>
      <c r="D299" s="373" t="s">
        <v>69</v>
      </c>
      <c r="E299" s="122"/>
      <c r="F299" s="75"/>
      <c r="G299" s="449"/>
      <c r="H299" s="350"/>
      <c r="I299" s="75"/>
      <c r="J299" s="236"/>
      <c r="K299" s="76"/>
    </row>
    <row r="300" spans="1:11" ht="18.75" x14ac:dyDescent="0.3">
      <c r="A300" s="237"/>
      <c r="B300" s="191" t="s">
        <v>252</v>
      </c>
      <c r="C300" s="402"/>
      <c r="D300" s="381"/>
      <c r="E300" s="428"/>
      <c r="F300" s="100"/>
      <c r="G300" s="451"/>
      <c r="H300" s="464"/>
      <c r="I300" s="195"/>
      <c r="J300" s="237"/>
      <c r="K300" s="76"/>
    </row>
    <row r="301" spans="1:11" ht="18.75" x14ac:dyDescent="0.3">
      <c r="A301" s="228"/>
      <c r="B301" s="200" t="s">
        <v>264</v>
      </c>
      <c r="C301" s="332"/>
      <c r="D301" s="293"/>
      <c r="E301" s="422"/>
      <c r="F301" s="280"/>
      <c r="G301" s="295"/>
      <c r="H301" s="465"/>
      <c r="I301" s="280"/>
      <c r="J301" s="315"/>
      <c r="K301" s="76"/>
    </row>
    <row r="302" spans="1:11" ht="18.75" x14ac:dyDescent="0.3">
      <c r="A302" s="238"/>
      <c r="B302" s="201" t="s">
        <v>265</v>
      </c>
      <c r="C302" s="332">
        <v>1</v>
      </c>
      <c r="D302" s="382" t="s">
        <v>31</v>
      </c>
      <c r="E302" s="21"/>
      <c r="F302" s="279"/>
      <c r="G302" s="297"/>
      <c r="H302" s="350"/>
      <c r="I302" s="279"/>
      <c r="J302" s="236"/>
      <c r="K302" s="76"/>
    </row>
    <row r="303" spans="1:11" ht="18.75" x14ac:dyDescent="0.3">
      <c r="A303" s="238"/>
      <c r="B303" s="201" t="s">
        <v>266</v>
      </c>
      <c r="C303" s="398">
        <v>3</v>
      </c>
      <c r="D303" s="382" t="s">
        <v>31</v>
      </c>
      <c r="E303" s="21"/>
      <c r="F303" s="75"/>
      <c r="G303" s="297"/>
      <c r="H303" s="350"/>
      <c r="I303" s="75"/>
      <c r="J303" s="236"/>
      <c r="K303" s="76"/>
    </row>
    <row r="304" spans="1:11" ht="18.75" x14ac:dyDescent="0.3">
      <c r="A304" s="238"/>
      <c r="B304" s="201" t="s">
        <v>267</v>
      </c>
      <c r="C304" s="398">
        <v>3</v>
      </c>
      <c r="D304" s="382" t="s">
        <v>31</v>
      </c>
      <c r="E304" s="21"/>
      <c r="F304" s="75"/>
      <c r="G304" s="297"/>
      <c r="H304" s="350"/>
      <c r="I304" s="75"/>
      <c r="J304" s="236"/>
      <c r="K304" s="76"/>
    </row>
    <row r="305" spans="1:11" ht="18.75" x14ac:dyDescent="0.3">
      <c r="A305" s="238"/>
      <c r="B305" s="201" t="s">
        <v>268</v>
      </c>
      <c r="C305" s="332">
        <v>14</v>
      </c>
      <c r="D305" s="382" t="s">
        <v>31</v>
      </c>
      <c r="E305" s="21"/>
      <c r="F305" s="75"/>
      <c r="G305" s="297"/>
      <c r="H305" s="350"/>
      <c r="I305" s="75"/>
      <c r="J305" s="236"/>
      <c r="K305" s="76"/>
    </row>
    <row r="306" spans="1:11" ht="18.75" x14ac:dyDescent="0.3">
      <c r="A306" s="238"/>
      <c r="B306" s="197" t="s">
        <v>228</v>
      </c>
      <c r="C306" s="398">
        <v>626</v>
      </c>
      <c r="D306" s="383" t="s">
        <v>74</v>
      </c>
      <c r="E306" s="426"/>
      <c r="F306" s="75"/>
      <c r="G306" s="296"/>
      <c r="H306" s="350"/>
      <c r="I306" s="75"/>
      <c r="J306" s="236"/>
      <c r="K306" s="76"/>
    </row>
    <row r="307" spans="1:11" ht="18.75" x14ac:dyDescent="0.3">
      <c r="A307" s="238"/>
      <c r="B307" s="197" t="s">
        <v>229</v>
      </c>
      <c r="C307" s="398">
        <v>183</v>
      </c>
      <c r="D307" s="383" t="s">
        <v>74</v>
      </c>
      <c r="E307" s="423"/>
      <c r="F307" s="75"/>
      <c r="G307" s="296"/>
      <c r="H307" s="350"/>
      <c r="I307" s="75"/>
      <c r="J307" s="236"/>
      <c r="K307" s="76"/>
    </row>
    <row r="308" spans="1:11" ht="18.75" x14ac:dyDescent="0.3">
      <c r="A308" s="238"/>
      <c r="B308" s="197" t="s">
        <v>259</v>
      </c>
      <c r="C308" s="398">
        <v>368</v>
      </c>
      <c r="D308" s="383" t="s">
        <v>74</v>
      </c>
      <c r="E308" s="426"/>
      <c r="F308" s="75"/>
      <c r="G308" s="296"/>
      <c r="H308" s="350"/>
      <c r="I308" s="75"/>
      <c r="J308" s="236"/>
      <c r="K308" s="76"/>
    </row>
    <row r="309" spans="1:11" ht="18.75" x14ac:dyDescent="0.3">
      <c r="A309" s="238"/>
      <c r="B309" s="198" t="s">
        <v>269</v>
      </c>
      <c r="C309" s="332">
        <v>8</v>
      </c>
      <c r="D309" s="379" t="s">
        <v>270</v>
      </c>
      <c r="E309" s="426"/>
      <c r="F309" s="75"/>
      <c r="G309" s="297"/>
      <c r="H309" s="350"/>
      <c r="I309" s="75"/>
      <c r="J309" s="236"/>
      <c r="K309" s="76"/>
    </row>
    <row r="310" spans="1:11" ht="18.75" x14ac:dyDescent="0.3">
      <c r="A310" s="238"/>
      <c r="B310" s="187" t="s">
        <v>217</v>
      </c>
      <c r="C310" s="398">
        <v>1</v>
      </c>
      <c r="D310" s="373" t="s">
        <v>69</v>
      </c>
      <c r="E310" s="122"/>
      <c r="F310" s="75"/>
      <c r="G310" s="449"/>
      <c r="H310" s="350"/>
      <c r="I310" s="75"/>
      <c r="J310" s="236"/>
      <c r="K310" s="76"/>
    </row>
    <row r="311" spans="1:11" ht="18.75" x14ac:dyDescent="0.3">
      <c r="A311" s="239"/>
      <c r="B311" s="202" t="s">
        <v>264</v>
      </c>
      <c r="C311" s="403"/>
      <c r="D311" s="384"/>
      <c r="E311" s="429"/>
      <c r="F311" s="100"/>
      <c r="G311" s="451"/>
      <c r="H311" s="464"/>
      <c r="I311" s="195"/>
      <c r="J311" s="237"/>
      <c r="K311" s="76"/>
    </row>
    <row r="312" spans="1:11" ht="18.75" x14ac:dyDescent="0.3">
      <c r="A312" s="240"/>
      <c r="B312" s="188" t="s">
        <v>296</v>
      </c>
      <c r="C312" s="398"/>
      <c r="D312" s="377"/>
      <c r="E312" s="425"/>
      <c r="F312" s="75"/>
      <c r="G312" s="449"/>
      <c r="H312" s="350"/>
      <c r="I312" s="75"/>
      <c r="J312" s="236"/>
      <c r="K312" s="76"/>
    </row>
    <row r="313" spans="1:11" ht="18.75" x14ac:dyDescent="0.3">
      <c r="A313" s="240"/>
      <c r="B313" s="188" t="s">
        <v>271</v>
      </c>
      <c r="C313" s="398"/>
      <c r="D313" s="377"/>
      <c r="E313" s="425"/>
      <c r="F313" s="75"/>
      <c r="G313" s="449"/>
      <c r="H313" s="350"/>
      <c r="I313" s="75"/>
      <c r="J313" s="236"/>
      <c r="K313" s="76"/>
    </row>
    <row r="314" spans="1:11" ht="18.75" x14ac:dyDescent="0.3">
      <c r="A314" s="241"/>
      <c r="B314" s="49" t="s">
        <v>230</v>
      </c>
      <c r="C314" s="398">
        <f>(1034+770)-(17*15*4)</f>
        <v>784</v>
      </c>
      <c r="D314" s="373" t="s">
        <v>74</v>
      </c>
      <c r="E314" s="421"/>
      <c r="F314" s="75"/>
      <c r="G314" s="449"/>
      <c r="H314" s="350"/>
      <c r="I314" s="75"/>
      <c r="J314" s="236"/>
      <c r="K314" s="76"/>
    </row>
    <row r="315" spans="1:11" ht="18.75" x14ac:dyDescent="0.3">
      <c r="A315" s="242"/>
      <c r="B315" s="203" t="s">
        <v>272</v>
      </c>
      <c r="C315" s="398"/>
      <c r="D315" s="374"/>
      <c r="E315" s="430"/>
      <c r="F315" s="75"/>
      <c r="G315" s="452"/>
      <c r="H315" s="350"/>
      <c r="I315" s="75"/>
      <c r="J315" s="236"/>
      <c r="K315" s="76"/>
    </row>
    <row r="316" spans="1:11" ht="18.75" x14ac:dyDescent="0.3">
      <c r="A316" s="242"/>
      <c r="B316" s="204" t="s">
        <v>273</v>
      </c>
      <c r="C316" s="398">
        <f>(68+66)-85</f>
        <v>49</v>
      </c>
      <c r="D316" s="373" t="s">
        <v>74</v>
      </c>
      <c r="E316" s="431"/>
      <c r="F316" s="75"/>
      <c r="G316" s="453"/>
      <c r="H316" s="350"/>
      <c r="I316" s="75"/>
      <c r="J316" s="236"/>
      <c r="K316" s="76"/>
    </row>
    <row r="317" spans="1:11" ht="18.75" x14ac:dyDescent="0.3">
      <c r="A317" s="242"/>
      <c r="B317" s="204" t="s">
        <v>274</v>
      </c>
      <c r="C317" s="332">
        <f t="shared" ref="C317:C320" si="0">(68+66)-85</f>
        <v>49</v>
      </c>
      <c r="D317" s="374" t="s">
        <v>74</v>
      </c>
      <c r="E317" s="431"/>
      <c r="F317" s="279"/>
      <c r="G317" s="453"/>
      <c r="H317" s="350"/>
      <c r="I317" s="279"/>
      <c r="J317" s="236"/>
      <c r="K317" s="76"/>
    </row>
    <row r="318" spans="1:11" ht="18.75" x14ac:dyDescent="0.3">
      <c r="A318" s="242"/>
      <c r="B318" s="205" t="s">
        <v>275</v>
      </c>
      <c r="C318" s="332">
        <f t="shared" si="0"/>
        <v>49</v>
      </c>
      <c r="D318" s="374" t="s">
        <v>74</v>
      </c>
      <c r="E318" s="418"/>
      <c r="F318" s="279"/>
      <c r="G318" s="447"/>
      <c r="H318" s="350"/>
      <c r="I318" s="279"/>
      <c r="J318" s="236"/>
      <c r="K318" s="76"/>
    </row>
    <row r="319" spans="1:11" ht="18.75" x14ac:dyDescent="0.3">
      <c r="A319" s="242"/>
      <c r="B319" s="204" t="s">
        <v>276</v>
      </c>
      <c r="C319" s="398">
        <f t="shared" si="0"/>
        <v>49</v>
      </c>
      <c r="D319" s="373" t="s">
        <v>74</v>
      </c>
      <c r="E319" s="418"/>
      <c r="F319" s="75"/>
      <c r="G319" s="453"/>
      <c r="H319" s="350"/>
      <c r="I319" s="75"/>
      <c r="J319" s="236"/>
      <c r="K319" s="76"/>
    </row>
    <row r="320" spans="1:11" ht="18.75" x14ac:dyDescent="0.3">
      <c r="A320" s="224"/>
      <c r="B320" s="204" t="s">
        <v>277</v>
      </c>
      <c r="C320" s="398">
        <f t="shared" si="0"/>
        <v>49</v>
      </c>
      <c r="D320" s="373" t="s">
        <v>74</v>
      </c>
      <c r="E320" s="418"/>
      <c r="F320" s="75"/>
      <c r="G320" s="447"/>
      <c r="H320" s="350"/>
      <c r="I320" s="75"/>
      <c r="J320" s="317"/>
      <c r="K320" s="76"/>
    </row>
    <row r="321" spans="1:11" ht="18.75" x14ac:dyDescent="0.3">
      <c r="A321" s="243"/>
      <c r="B321" s="205" t="s">
        <v>278</v>
      </c>
      <c r="C321" s="332">
        <v>1</v>
      </c>
      <c r="D321" s="374" t="s">
        <v>69</v>
      </c>
      <c r="E321" s="420"/>
      <c r="F321" s="75"/>
      <c r="G321" s="449"/>
      <c r="H321" s="350"/>
      <c r="I321" s="75"/>
      <c r="J321" s="236"/>
      <c r="K321" s="76"/>
    </row>
    <row r="322" spans="1:11" ht="18.75" x14ac:dyDescent="0.3">
      <c r="A322" s="244"/>
      <c r="B322" s="206" t="s">
        <v>288</v>
      </c>
      <c r="C322" s="400"/>
      <c r="D322" s="385"/>
      <c r="E322" s="400"/>
      <c r="F322" s="100">
        <f>SUM(F314:F321)</f>
        <v>0</v>
      </c>
      <c r="G322" s="294"/>
      <c r="H322" s="464">
        <f>SUM(H314:H321)</f>
        <v>0</v>
      </c>
      <c r="I322" s="195">
        <f t="shared" ref="I322" si="1">F322+H322</f>
        <v>0</v>
      </c>
      <c r="J322" s="318"/>
      <c r="K322" s="76"/>
    </row>
    <row r="323" spans="1:11" ht="18.75" x14ac:dyDescent="0.3">
      <c r="A323" s="245"/>
      <c r="B323" s="200" t="s">
        <v>279</v>
      </c>
      <c r="C323" s="398"/>
      <c r="D323" s="293"/>
      <c r="E323" s="425"/>
      <c r="F323" s="409"/>
      <c r="G323" s="295"/>
      <c r="H323" s="246"/>
      <c r="I323" s="81"/>
      <c r="J323" s="319"/>
      <c r="K323" s="76"/>
    </row>
    <row r="324" spans="1:11" ht="18.75" x14ac:dyDescent="0.3">
      <c r="A324" s="246"/>
      <c r="B324" s="201" t="s">
        <v>280</v>
      </c>
      <c r="C324" s="332">
        <v>2</v>
      </c>
      <c r="D324" s="382" t="s">
        <v>31</v>
      </c>
      <c r="E324" s="21"/>
      <c r="F324" s="75"/>
      <c r="G324" s="296"/>
      <c r="H324" s="350"/>
      <c r="I324" s="75"/>
      <c r="J324" s="319"/>
      <c r="K324" s="76"/>
    </row>
    <row r="325" spans="1:11" ht="18.75" x14ac:dyDescent="0.3">
      <c r="A325" s="246"/>
      <c r="B325" s="201" t="s">
        <v>281</v>
      </c>
      <c r="C325" s="398">
        <v>102</v>
      </c>
      <c r="D325" s="382" t="s">
        <v>74</v>
      </c>
      <c r="E325" s="21"/>
      <c r="F325" s="75"/>
      <c r="G325" s="297"/>
      <c r="H325" s="350"/>
      <c r="I325" s="75"/>
      <c r="J325" s="319"/>
      <c r="K325" s="76"/>
    </row>
    <row r="326" spans="1:11" ht="18.75" x14ac:dyDescent="0.3">
      <c r="A326" s="246"/>
      <c r="B326" s="201" t="s">
        <v>282</v>
      </c>
      <c r="C326" s="398">
        <v>2</v>
      </c>
      <c r="D326" s="382" t="s">
        <v>31</v>
      </c>
      <c r="E326" s="21"/>
      <c r="F326" s="75"/>
      <c r="G326" s="297"/>
      <c r="H326" s="350"/>
      <c r="I326" s="75"/>
      <c r="J326" s="319"/>
      <c r="K326" s="76"/>
    </row>
    <row r="327" spans="1:11" ht="18.75" x14ac:dyDescent="0.3">
      <c r="A327" s="246"/>
      <c r="B327" s="201" t="s">
        <v>283</v>
      </c>
      <c r="C327" s="332">
        <v>2</v>
      </c>
      <c r="D327" s="382" t="s">
        <v>31</v>
      </c>
      <c r="E327" s="21"/>
      <c r="F327" s="75"/>
      <c r="G327" s="297"/>
      <c r="H327" s="350"/>
      <c r="I327" s="75"/>
      <c r="J327" s="319"/>
      <c r="K327" s="76"/>
    </row>
    <row r="328" spans="1:11" ht="18.75" x14ac:dyDescent="0.3">
      <c r="A328" s="246"/>
      <c r="B328" s="197" t="s">
        <v>284</v>
      </c>
      <c r="C328" s="398">
        <v>74</v>
      </c>
      <c r="D328" s="383" t="s">
        <v>74</v>
      </c>
      <c r="E328" s="426"/>
      <c r="F328" s="75"/>
      <c r="G328" s="296"/>
      <c r="H328" s="350"/>
      <c r="I328" s="75"/>
      <c r="J328" s="319"/>
      <c r="K328" s="76"/>
    </row>
    <row r="329" spans="1:11" ht="18.75" x14ac:dyDescent="0.3">
      <c r="A329" s="246"/>
      <c r="B329" s="197" t="s">
        <v>285</v>
      </c>
      <c r="C329" s="398">
        <v>5</v>
      </c>
      <c r="D329" s="383" t="s">
        <v>31</v>
      </c>
      <c r="E329" s="423"/>
      <c r="F329" s="75"/>
      <c r="G329" s="296"/>
      <c r="H329" s="350"/>
      <c r="I329" s="75"/>
      <c r="J329" s="319"/>
      <c r="K329" s="76"/>
    </row>
    <row r="330" spans="1:11" ht="18.75" x14ac:dyDescent="0.3">
      <c r="A330" s="246"/>
      <c r="B330" s="197" t="s">
        <v>217</v>
      </c>
      <c r="C330" s="398">
        <v>1</v>
      </c>
      <c r="D330" s="383" t="s">
        <v>69</v>
      </c>
      <c r="E330" s="423"/>
      <c r="F330" s="75"/>
      <c r="G330" s="296"/>
      <c r="H330" s="350"/>
      <c r="I330" s="75"/>
      <c r="J330" s="319"/>
      <c r="K330" s="76"/>
    </row>
    <row r="331" spans="1:11" ht="18.75" x14ac:dyDescent="0.3">
      <c r="A331" s="247"/>
      <c r="B331" s="275" t="s">
        <v>279</v>
      </c>
      <c r="C331" s="404"/>
      <c r="D331" s="386"/>
      <c r="E331" s="432"/>
      <c r="F331" s="100"/>
      <c r="G331" s="298"/>
      <c r="H331" s="464"/>
      <c r="I331" s="195"/>
      <c r="J331" s="320"/>
      <c r="K331" s="76"/>
    </row>
    <row r="332" spans="1:11" ht="18.75" x14ac:dyDescent="0.3">
      <c r="A332" s="248"/>
      <c r="B332" s="202" t="s">
        <v>289</v>
      </c>
      <c r="C332" s="403"/>
      <c r="D332" s="384"/>
      <c r="E332" s="429"/>
      <c r="F332" s="100"/>
      <c r="G332" s="299"/>
      <c r="H332" s="464"/>
      <c r="I332" s="100"/>
      <c r="J332" s="321"/>
      <c r="K332" s="76"/>
    </row>
    <row r="333" spans="1:11" ht="17.25" x14ac:dyDescent="0.3">
      <c r="A333" s="249"/>
      <c r="B333" s="259"/>
      <c r="C333" s="405"/>
      <c r="D333" s="387"/>
      <c r="E333" s="433"/>
      <c r="F333" s="410"/>
      <c r="G333" s="443"/>
      <c r="H333" s="466"/>
      <c r="I333" s="286"/>
      <c r="J333" s="249"/>
      <c r="K333" s="76"/>
    </row>
    <row r="334" spans="1:11" ht="18.75" x14ac:dyDescent="0.3">
      <c r="A334" s="250"/>
      <c r="B334" s="276"/>
      <c r="C334" s="406"/>
      <c r="D334" s="388"/>
      <c r="E334" s="434"/>
      <c r="F334" s="103"/>
      <c r="G334" s="300"/>
      <c r="H334" s="467"/>
      <c r="I334" s="103"/>
      <c r="J334" s="322"/>
      <c r="K334" s="76"/>
    </row>
    <row r="335" spans="1:11" ht="18.75" x14ac:dyDescent="0.3">
      <c r="A335" s="250"/>
      <c r="B335" s="276"/>
      <c r="C335" s="406"/>
      <c r="D335" s="388"/>
      <c r="E335" s="434"/>
      <c r="F335" s="103"/>
      <c r="G335" s="300"/>
      <c r="H335" s="467"/>
      <c r="I335" s="103"/>
      <c r="J335" s="322"/>
      <c r="K335" s="76"/>
    </row>
    <row r="336" spans="1:11" ht="18.75" x14ac:dyDescent="0.3">
      <c r="A336" s="250"/>
      <c r="B336" s="276"/>
      <c r="C336" s="406"/>
      <c r="D336" s="388"/>
      <c r="E336" s="434"/>
      <c r="F336" s="103"/>
      <c r="G336" s="300"/>
      <c r="H336" s="467"/>
      <c r="I336" s="103"/>
      <c r="J336" s="322"/>
      <c r="K336" s="76"/>
    </row>
    <row r="337" spans="1:14" ht="18.75" x14ac:dyDescent="0.3">
      <c r="A337" s="250"/>
      <c r="B337" s="276"/>
      <c r="C337" s="406"/>
      <c r="D337" s="388"/>
      <c r="E337" s="434"/>
      <c r="F337" s="103"/>
      <c r="G337" s="300"/>
      <c r="H337" s="467"/>
      <c r="I337" s="103"/>
      <c r="J337" s="322"/>
      <c r="K337" s="76"/>
    </row>
    <row r="338" spans="1:14" ht="18.75" x14ac:dyDescent="0.3">
      <c r="A338" s="250"/>
      <c r="B338" s="276"/>
      <c r="C338" s="406"/>
      <c r="D338" s="388"/>
      <c r="E338" s="434"/>
      <c r="F338" s="103"/>
      <c r="G338" s="300"/>
      <c r="H338" s="467"/>
      <c r="I338" s="103"/>
      <c r="J338" s="322"/>
      <c r="K338" s="76"/>
    </row>
    <row r="339" spans="1:14" ht="18.75" x14ac:dyDescent="0.3">
      <c r="A339" s="250"/>
      <c r="B339" s="276"/>
      <c r="C339" s="406"/>
      <c r="D339" s="388"/>
      <c r="E339" s="434"/>
      <c r="F339" s="103"/>
      <c r="G339" s="300"/>
      <c r="H339" s="467"/>
      <c r="I339" s="103"/>
      <c r="J339" s="322"/>
      <c r="K339" s="76"/>
    </row>
    <row r="340" spans="1:14" ht="18.75" x14ac:dyDescent="0.3">
      <c r="A340" s="484"/>
      <c r="B340" s="485"/>
      <c r="C340" s="486"/>
      <c r="D340" s="487"/>
      <c r="E340" s="488"/>
      <c r="F340" s="489"/>
      <c r="G340" s="490"/>
      <c r="H340" s="491"/>
      <c r="I340" s="489"/>
      <c r="J340" s="492"/>
      <c r="K340" s="207"/>
      <c r="L340" s="80"/>
      <c r="M340" s="80"/>
      <c r="N340" s="80"/>
    </row>
    <row r="341" spans="1:14" ht="18.75" x14ac:dyDescent="0.3">
      <c r="A341" s="493"/>
      <c r="B341" s="494" t="s">
        <v>142</v>
      </c>
      <c r="C341" s="495"/>
      <c r="D341" s="496"/>
      <c r="E341" s="497"/>
      <c r="F341" s="498">
        <f>F40+F141+F216+F332</f>
        <v>0</v>
      </c>
      <c r="G341" s="499"/>
      <c r="H341" s="500">
        <f>H40+H141+H216+H332</f>
        <v>0</v>
      </c>
      <c r="I341" s="501">
        <f>F341+H341</f>
        <v>0</v>
      </c>
      <c r="J341" s="493"/>
      <c r="K341" s="207"/>
      <c r="L341" s="80"/>
      <c r="M341" s="80"/>
      <c r="N341" s="80"/>
    </row>
  </sheetData>
  <mergeCells count="8">
    <mergeCell ref="A1:J1"/>
    <mergeCell ref="A8:A9"/>
    <mergeCell ref="B8:B9"/>
    <mergeCell ref="C8:C9"/>
    <mergeCell ref="D8:D9"/>
    <mergeCell ref="E8:F8"/>
    <mergeCell ref="G8:H8"/>
    <mergeCell ref="J8:J9"/>
  </mergeCells>
  <printOptions horizontalCentered="1"/>
  <pageMargins left="0.23622047244094491" right="0.23622047244094491" top="0.74803149606299213" bottom="0.47244094488188981" header="0.31496062992125984" footer="0.31496062992125984"/>
  <pageSetup paperSize="9" scale="80" orientation="landscape" useFirstPageNumber="1" r:id="rId1"/>
  <headerFooter>
    <oddHeader>&amp;R
&amp;"TH SarabunPSK,Regular"&amp;14 แบบ ปร.4 (ก) แผ่นที่ &amp;P/15&amp;K00+00000&amp;"-,Regular"&amp;11  00</oddHeader>
  </headerFooter>
  <rowBreaks count="14" manualBreakCount="14">
    <brk id="34" max="9" man="1"/>
    <brk id="60" max="9" man="1"/>
    <brk id="85" max="9" man="1"/>
    <brk id="110" max="9" man="1"/>
    <brk id="137" max="9" man="1"/>
    <brk id="141" max="9" man="1"/>
    <brk id="167" max="9" man="1"/>
    <brk id="193" max="9" man="1"/>
    <brk id="216" max="9" man="1"/>
    <brk id="233" max="9" man="1"/>
    <brk id="255" max="9" man="1"/>
    <brk id="278" max="9" man="1"/>
    <brk id="300" max="9" man="1"/>
    <brk id="322" max="9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7"/>
  <sheetViews>
    <sheetView view="pageBreakPreview" topLeftCell="A67" zoomScale="85" zoomScaleNormal="120" zoomScaleSheetLayoutView="85" zoomScalePageLayoutView="85" workbookViewId="0">
      <selection activeCell="C13" sqref="C13"/>
    </sheetView>
  </sheetViews>
  <sheetFormatPr defaultColWidth="9" defaultRowHeight="14.25" x14ac:dyDescent="0.2"/>
  <cols>
    <col min="1" max="1" width="9.125" style="68" bestFit="1" customWidth="1"/>
    <col min="2" max="2" width="51.125" style="68" customWidth="1"/>
    <col min="3" max="3" width="8" style="68" customWidth="1"/>
    <col min="4" max="4" width="8.625" style="68" customWidth="1"/>
    <col min="5" max="5" width="13.125" style="68" customWidth="1"/>
    <col min="6" max="6" width="15.25" style="68" customWidth="1"/>
    <col min="7" max="8" width="9.125" style="68" customWidth="1"/>
    <col min="9" max="9" width="16.25" style="68" customWidth="1"/>
    <col min="10" max="10" width="13.375" style="68" customWidth="1"/>
    <col min="11" max="11" width="12" style="68" bestFit="1" customWidth="1"/>
    <col min="12" max="16384" width="9" style="68"/>
  </cols>
  <sheetData>
    <row r="1" spans="1:11" ht="18.75" x14ac:dyDescent="0.3">
      <c r="A1" s="513" t="s">
        <v>449</v>
      </c>
      <c r="B1" s="513"/>
      <c r="C1" s="513"/>
      <c r="D1" s="513"/>
      <c r="E1" s="513"/>
      <c r="F1" s="513"/>
      <c r="G1" s="513"/>
      <c r="H1" s="513"/>
      <c r="I1" s="513"/>
      <c r="J1" s="513"/>
    </row>
    <row r="2" spans="1:11" ht="18.75" x14ac:dyDescent="0.3">
      <c r="A2" s="92" t="s">
        <v>405</v>
      </c>
      <c r="B2" s="92"/>
      <c r="C2" s="92"/>
      <c r="D2" s="92"/>
      <c r="E2" s="4"/>
      <c r="F2" s="4"/>
      <c r="G2" s="4"/>
      <c r="H2" s="502"/>
      <c r="I2" s="502"/>
      <c r="J2" s="502"/>
    </row>
    <row r="3" spans="1:11" ht="18.75" x14ac:dyDescent="0.3">
      <c r="A3" s="92" t="s">
        <v>431</v>
      </c>
      <c r="B3" s="92"/>
      <c r="C3" s="92"/>
      <c r="D3" s="92"/>
      <c r="E3" s="4"/>
      <c r="F3" s="4"/>
      <c r="G3" s="4"/>
      <c r="H3" s="502"/>
      <c r="I3" s="502"/>
      <c r="J3" s="502"/>
    </row>
    <row r="4" spans="1:11" ht="18.75" x14ac:dyDescent="0.3">
      <c r="A4" s="92" t="s">
        <v>433</v>
      </c>
      <c r="B4" s="92"/>
      <c r="C4" s="92"/>
      <c r="D4" s="92"/>
      <c r="E4" s="503"/>
      <c r="F4" s="503"/>
      <c r="G4" s="503"/>
      <c r="H4" s="502"/>
      <c r="I4" s="502"/>
      <c r="J4" s="502"/>
    </row>
    <row r="5" spans="1:11" ht="18.75" x14ac:dyDescent="0.3">
      <c r="A5" s="123" t="s">
        <v>448</v>
      </c>
      <c r="B5" s="123"/>
      <c r="C5" s="123"/>
      <c r="D5" s="123"/>
      <c r="E5" s="504"/>
      <c r="F5" s="503"/>
      <c r="G5" s="504"/>
      <c r="H5" s="128"/>
      <c r="I5" s="128"/>
      <c r="J5" s="504"/>
    </row>
    <row r="6" spans="1:11" ht="18.75" x14ac:dyDescent="0.3">
      <c r="A6" s="123" t="s">
        <v>458</v>
      </c>
      <c r="B6" s="123"/>
      <c r="C6" s="123"/>
      <c r="D6" s="123"/>
      <c r="E6" s="504"/>
      <c r="F6" s="503"/>
      <c r="G6" s="504"/>
      <c r="H6" s="128"/>
      <c r="I6" s="128"/>
      <c r="J6" s="504"/>
    </row>
    <row r="7" spans="1:11" ht="19.5" thickBot="1" x14ac:dyDescent="0.35">
      <c r="A7" s="129"/>
      <c r="B7" s="130"/>
      <c r="C7" s="128"/>
      <c r="D7" s="131"/>
      <c r="E7" s="128"/>
      <c r="F7" s="128"/>
      <c r="G7" s="128"/>
      <c r="H7" s="128"/>
      <c r="I7" s="128"/>
      <c r="J7" s="132" t="s">
        <v>122</v>
      </c>
    </row>
    <row r="8" spans="1:11" ht="16.5" thickTop="1" x14ac:dyDescent="0.2">
      <c r="A8" s="523" t="s">
        <v>111</v>
      </c>
      <c r="B8" s="523" t="s">
        <v>112</v>
      </c>
      <c r="C8" s="525" t="s">
        <v>113</v>
      </c>
      <c r="D8" s="527" t="s">
        <v>114</v>
      </c>
      <c r="E8" s="529" t="s">
        <v>115</v>
      </c>
      <c r="F8" s="529"/>
      <c r="G8" s="529" t="s">
        <v>116</v>
      </c>
      <c r="H8" s="529"/>
      <c r="I8" s="1" t="s">
        <v>117</v>
      </c>
      <c r="J8" s="530" t="s">
        <v>118</v>
      </c>
    </row>
    <row r="9" spans="1:11" ht="16.5" thickBot="1" x14ac:dyDescent="0.25">
      <c r="A9" s="524"/>
      <c r="B9" s="524"/>
      <c r="C9" s="526"/>
      <c r="D9" s="528"/>
      <c r="E9" s="2" t="s">
        <v>119</v>
      </c>
      <c r="F9" s="2" t="s">
        <v>120</v>
      </c>
      <c r="G9" s="2" t="s">
        <v>119</v>
      </c>
      <c r="H9" s="2" t="s">
        <v>120</v>
      </c>
      <c r="I9" s="3" t="s">
        <v>121</v>
      </c>
      <c r="J9" s="531"/>
    </row>
    <row r="10" spans="1:11" ht="19.5" thickTop="1" x14ac:dyDescent="0.3">
      <c r="A10" s="77"/>
      <c r="B10" s="333" t="s">
        <v>290</v>
      </c>
      <c r="C10" s="334"/>
      <c r="D10" s="335"/>
      <c r="E10" s="165"/>
      <c r="F10" s="339"/>
      <c r="G10" s="347"/>
      <c r="H10" s="341"/>
      <c r="I10" s="162"/>
      <c r="J10" s="356"/>
      <c r="K10" s="76"/>
    </row>
    <row r="11" spans="1:11" ht="18.75" x14ac:dyDescent="0.3">
      <c r="A11" s="79">
        <v>1</v>
      </c>
      <c r="B11" s="147" t="s">
        <v>310</v>
      </c>
      <c r="C11" s="329"/>
      <c r="D11" s="324"/>
      <c r="E11" s="165"/>
      <c r="F11" s="337"/>
      <c r="G11" s="347"/>
      <c r="H11" s="101"/>
      <c r="I11" s="160"/>
      <c r="J11" s="352"/>
      <c r="K11" s="76"/>
    </row>
    <row r="12" spans="1:11" ht="18.75" x14ac:dyDescent="0.3">
      <c r="A12" s="469">
        <v>1.1000000000000001</v>
      </c>
      <c r="B12" s="470" t="s">
        <v>311</v>
      </c>
      <c r="C12" s="471"/>
      <c r="D12" s="472"/>
      <c r="E12" s="473"/>
      <c r="F12" s="474"/>
      <c r="G12" s="475"/>
      <c r="H12" s="476"/>
      <c r="I12" s="477"/>
      <c r="J12" s="505"/>
      <c r="K12" s="76"/>
    </row>
    <row r="13" spans="1:11" ht="18.75" x14ac:dyDescent="0.3">
      <c r="A13" s="469" t="s">
        <v>312</v>
      </c>
      <c r="B13" s="470" t="s">
        <v>313</v>
      </c>
      <c r="C13" s="471">
        <v>1</v>
      </c>
      <c r="D13" s="472" t="s">
        <v>31</v>
      </c>
      <c r="E13" s="478"/>
      <c r="F13" s="479"/>
      <c r="G13" s="480"/>
      <c r="H13" s="481"/>
      <c r="I13" s="482"/>
      <c r="J13" s="352"/>
      <c r="K13" s="76"/>
    </row>
    <row r="14" spans="1:11" ht="18.75" x14ac:dyDescent="0.3">
      <c r="A14" s="469" t="s">
        <v>314</v>
      </c>
      <c r="B14" s="470" t="s">
        <v>315</v>
      </c>
      <c r="C14" s="471">
        <v>1</v>
      </c>
      <c r="D14" s="472" t="s">
        <v>316</v>
      </c>
      <c r="E14" s="478"/>
      <c r="F14" s="479"/>
      <c r="G14" s="480"/>
      <c r="H14" s="481"/>
      <c r="I14" s="482"/>
      <c r="J14" s="352"/>
      <c r="K14" s="76"/>
    </row>
    <row r="15" spans="1:11" ht="18.75" x14ac:dyDescent="0.3">
      <c r="A15" s="469" t="s">
        <v>317</v>
      </c>
      <c r="B15" s="470" t="s">
        <v>319</v>
      </c>
      <c r="C15" s="471">
        <v>1</v>
      </c>
      <c r="D15" s="472" t="s">
        <v>31</v>
      </c>
      <c r="E15" s="478"/>
      <c r="F15" s="479"/>
      <c r="G15" s="480"/>
      <c r="H15" s="481"/>
      <c r="I15" s="482"/>
      <c r="J15" s="352"/>
      <c r="K15" s="76"/>
    </row>
    <row r="16" spans="1:11" ht="18.75" x14ac:dyDescent="0.3">
      <c r="A16" s="469" t="s">
        <v>318</v>
      </c>
      <c r="B16" s="470" t="s">
        <v>469</v>
      </c>
      <c r="C16" s="471">
        <v>1</v>
      </c>
      <c r="D16" s="472" t="s">
        <v>31</v>
      </c>
      <c r="E16" s="478"/>
      <c r="F16" s="479"/>
      <c r="G16" s="480"/>
      <c r="H16" s="481"/>
      <c r="I16" s="482"/>
      <c r="J16" s="352"/>
      <c r="K16" s="76"/>
    </row>
    <row r="17" spans="1:11" ht="18.75" x14ac:dyDescent="0.3">
      <c r="A17" s="469" t="s">
        <v>320</v>
      </c>
      <c r="B17" s="470" t="s">
        <v>465</v>
      </c>
      <c r="C17" s="471">
        <v>1</v>
      </c>
      <c r="D17" s="472" t="s">
        <v>31</v>
      </c>
      <c r="E17" s="478"/>
      <c r="F17" s="479"/>
      <c r="G17" s="480"/>
      <c r="H17" s="481"/>
      <c r="I17" s="482"/>
      <c r="J17" s="352"/>
      <c r="K17" s="76"/>
    </row>
    <row r="18" spans="1:11" ht="18.75" x14ac:dyDescent="0.3">
      <c r="A18" s="469" t="s">
        <v>321</v>
      </c>
      <c r="B18" s="470" t="s">
        <v>323</v>
      </c>
      <c r="C18" s="471">
        <v>1</v>
      </c>
      <c r="D18" s="472" t="s">
        <v>31</v>
      </c>
      <c r="E18" s="478"/>
      <c r="F18" s="479"/>
      <c r="G18" s="480"/>
      <c r="H18" s="481"/>
      <c r="I18" s="482"/>
      <c r="J18" s="352"/>
      <c r="K18" s="76"/>
    </row>
    <row r="19" spans="1:11" ht="18.75" x14ac:dyDescent="0.3">
      <c r="A19" s="469" t="s">
        <v>322</v>
      </c>
      <c r="B19" s="470" t="s">
        <v>461</v>
      </c>
      <c r="C19" s="471">
        <v>1</v>
      </c>
      <c r="D19" s="472" t="s">
        <v>242</v>
      </c>
      <c r="E19" s="478"/>
      <c r="F19" s="479"/>
      <c r="G19" s="480"/>
      <c r="H19" s="481"/>
      <c r="I19" s="482"/>
      <c r="J19" s="352"/>
      <c r="K19" s="76"/>
    </row>
    <row r="20" spans="1:11" ht="18.75" x14ac:dyDescent="0.3">
      <c r="A20" s="469" t="s">
        <v>324</v>
      </c>
      <c r="B20" s="470" t="s">
        <v>326</v>
      </c>
      <c r="C20" s="471">
        <v>1</v>
      </c>
      <c r="D20" s="472" t="s">
        <v>242</v>
      </c>
      <c r="E20" s="478"/>
      <c r="F20" s="479"/>
      <c r="G20" s="480"/>
      <c r="H20" s="481"/>
      <c r="I20" s="482"/>
      <c r="J20" s="352"/>
      <c r="K20" s="76"/>
    </row>
    <row r="21" spans="1:11" ht="18.75" x14ac:dyDescent="0.3">
      <c r="A21" s="469" t="s">
        <v>325</v>
      </c>
      <c r="B21" s="470" t="s">
        <v>470</v>
      </c>
      <c r="C21" s="471">
        <v>1</v>
      </c>
      <c r="D21" s="472" t="s">
        <v>316</v>
      </c>
      <c r="E21" s="478"/>
      <c r="F21" s="479"/>
      <c r="G21" s="480"/>
      <c r="H21" s="481"/>
      <c r="I21" s="482"/>
      <c r="J21" s="352"/>
      <c r="K21" s="76"/>
    </row>
    <row r="22" spans="1:11" ht="18.75" x14ac:dyDescent="0.3">
      <c r="A22" s="469" t="s">
        <v>327</v>
      </c>
      <c r="B22" s="470" t="s">
        <v>329</v>
      </c>
      <c r="C22" s="471">
        <v>1</v>
      </c>
      <c r="D22" s="472" t="s">
        <v>242</v>
      </c>
      <c r="E22" s="478"/>
      <c r="F22" s="479"/>
      <c r="G22" s="480"/>
      <c r="H22" s="481"/>
      <c r="I22" s="482"/>
      <c r="J22" s="352"/>
      <c r="K22" s="506"/>
    </row>
    <row r="23" spans="1:11" ht="18.75" x14ac:dyDescent="0.3">
      <c r="A23" s="469" t="s">
        <v>328</v>
      </c>
      <c r="B23" s="470" t="s">
        <v>331</v>
      </c>
      <c r="C23" s="471">
        <v>1</v>
      </c>
      <c r="D23" s="472" t="s">
        <v>316</v>
      </c>
      <c r="E23" s="478"/>
      <c r="F23" s="479"/>
      <c r="G23" s="480"/>
      <c r="H23" s="481"/>
      <c r="I23" s="482"/>
      <c r="J23" s="352"/>
      <c r="K23" s="507"/>
    </row>
    <row r="24" spans="1:11" ht="18.75" x14ac:dyDescent="0.3">
      <c r="A24" s="469" t="s">
        <v>330</v>
      </c>
      <c r="B24" s="470" t="s">
        <v>466</v>
      </c>
      <c r="C24" s="471">
        <v>1</v>
      </c>
      <c r="D24" s="472" t="s">
        <v>31</v>
      </c>
      <c r="E24" s="478"/>
      <c r="F24" s="479"/>
      <c r="G24" s="480"/>
      <c r="H24" s="481"/>
      <c r="I24" s="482"/>
      <c r="J24" s="352"/>
      <c r="K24" s="508"/>
    </row>
    <row r="25" spans="1:11" ht="18.75" x14ac:dyDescent="0.3">
      <c r="A25" s="469" t="s">
        <v>332</v>
      </c>
      <c r="B25" s="470" t="s">
        <v>335</v>
      </c>
      <c r="C25" s="471">
        <v>1</v>
      </c>
      <c r="D25" s="472" t="s">
        <v>242</v>
      </c>
      <c r="E25" s="478"/>
      <c r="F25" s="479"/>
      <c r="G25" s="480"/>
      <c r="H25" s="481"/>
      <c r="I25" s="482"/>
      <c r="J25" s="352"/>
      <c r="K25" s="76"/>
    </row>
    <row r="26" spans="1:11" ht="18.75" x14ac:dyDescent="0.3">
      <c r="A26" s="469" t="s">
        <v>334</v>
      </c>
      <c r="B26" s="470" t="s">
        <v>467</v>
      </c>
      <c r="C26" s="471">
        <v>1</v>
      </c>
      <c r="D26" s="472" t="s">
        <v>242</v>
      </c>
      <c r="E26" s="478"/>
      <c r="F26" s="479"/>
      <c r="G26" s="480"/>
      <c r="H26" s="481"/>
      <c r="I26" s="482"/>
      <c r="J26" s="352"/>
      <c r="K26" s="76"/>
    </row>
    <row r="27" spans="1:11" ht="18.75" x14ac:dyDescent="0.3">
      <c r="A27" s="469" t="s">
        <v>336</v>
      </c>
      <c r="B27" s="470" t="s">
        <v>339</v>
      </c>
      <c r="C27" s="471">
        <v>4</v>
      </c>
      <c r="D27" s="472" t="s">
        <v>316</v>
      </c>
      <c r="E27" s="478"/>
      <c r="F27" s="479"/>
      <c r="G27" s="480"/>
      <c r="H27" s="481"/>
      <c r="I27" s="482"/>
      <c r="J27" s="352"/>
      <c r="K27" s="76"/>
    </row>
    <row r="28" spans="1:11" ht="18.75" x14ac:dyDescent="0.3">
      <c r="A28" s="469" t="s">
        <v>338</v>
      </c>
      <c r="B28" s="470" t="s">
        <v>462</v>
      </c>
      <c r="C28" s="471">
        <v>2</v>
      </c>
      <c r="D28" s="472" t="s">
        <v>341</v>
      </c>
      <c r="E28" s="478"/>
      <c r="F28" s="479"/>
      <c r="G28" s="480"/>
      <c r="H28" s="481"/>
      <c r="I28" s="482"/>
      <c r="J28" s="352"/>
      <c r="K28" s="76"/>
    </row>
    <row r="29" spans="1:11" ht="18.75" x14ac:dyDescent="0.3">
      <c r="A29" s="469" t="s">
        <v>340</v>
      </c>
      <c r="B29" s="470" t="s">
        <v>471</v>
      </c>
      <c r="C29" s="471">
        <v>1</v>
      </c>
      <c r="D29" s="472" t="s">
        <v>68</v>
      </c>
      <c r="E29" s="478"/>
      <c r="F29" s="479"/>
      <c r="G29" s="480"/>
      <c r="H29" s="481"/>
      <c r="I29" s="482"/>
      <c r="J29" s="352"/>
      <c r="K29" s="76"/>
    </row>
    <row r="30" spans="1:11" ht="18.75" x14ac:dyDescent="0.3">
      <c r="A30" s="78"/>
      <c r="B30" s="148"/>
      <c r="C30" s="329"/>
      <c r="D30" s="324"/>
      <c r="E30" s="323"/>
      <c r="F30" s="337"/>
      <c r="G30" s="347"/>
      <c r="H30" s="101"/>
      <c r="I30" s="160"/>
      <c r="J30" s="352"/>
      <c r="K30" s="76"/>
    </row>
    <row r="31" spans="1:11" ht="18.75" x14ac:dyDescent="0.3">
      <c r="A31" s="144">
        <v>1.2</v>
      </c>
      <c r="B31" s="149" t="s">
        <v>342</v>
      </c>
      <c r="C31" s="330"/>
      <c r="D31" s="325"/>
      <c r="E31" s="166"/>
      <c r="F31" s="338"/>
      <c r="G31" s="348"/>
      <c r="H31" s="342"/>
      <c r="I31" s="161"/>
      <c r="J31" s="353"/>
      <c r="K31" s="76"/>
    </row>
    <row r="32" spans="1:11" ht="18.75" x14ac:dyDescent="0.3">
      <c r="A32" s="78" t="s">
        <v>343</v>
      </c>
      <c r="B32" s="148" t="s">
        <v>344</v>
      </c>
      <c r="C32" s="329">
        <v>1</v>
      </c>
      <c r="D32" s="324" t="s">
        <v>242</v>
      </c>
      <c r="E32" s="509"/>
      <c r="F32" s="337"/>
      <c r="G32" s="347"/>
      <c r="H32" s="101"/>
      <c r="I32" s="160"/>
      <c r="J32" s="505"/>
      <c r="K32" s="76"/>
    </row>
    <row r="33" spans="1:11" ht="18.75" x14ac:dyDescent="0.3">
      <c r="A33" s="78" t="s">
        <v>345</v>
      </c>
      <c r="B33" s="148" t="s">
        <v>346</v>
      </c>
      <c r="C33" s="329">
        <v>1</v>
      </c>
      <c r="D33" s="324" t="s">
        <v>341</v>
      </c>
      <c r="E33" s="509"/>
      <c r="F33" s="337"/>
      <c r="G33" s="347"/>
      <c r="H33" s="101"/>
      <c r="I33" s="160"/>
      <c r="J33" s="352"/>
      <c r="K33" s="76"/>
    </row>
    <row r="34" spans="1:11" ht="18.75" x14ac:dyDescent="0.3">
      <c r="A34" s="78" t="s">
        <v>347</v>
      </c>
      <c r="B34" s="148" t="s">
        <v>331</v>
      </c>
      <c r="C34" s="329">
        <v>1</v>
      </c>
      <c r="D34" s="324" t="s">
        <v>316</v>
      </c>
      <c r="E34" s="509"/>
      <c r="F34" s="337"/>
      <c r="G34" s="347"/>
      <c r="H34" s="101"/>
      <c r="I34" s="160"/>
      <c r="J34" s="352"/>
      <c r="K34" s="76"/>
    </row>
    <row r="35" spans="1:11" ht="18.75" x14ac:dyDescent="0.3">
      <c r="A35" s="78" t="s">
        <v>348</v>
      </c>
      <c r="B35" s="148" t="s">
        <v>333</v>
      </c>
      <c r="C35" s="329">
        <v>1</v>
      </c>
      <c r="D35" s="324" t="s">
        <v>31</v>
      </c>
      <c r="E35" s="509"/>
      <c r="F35" s="337"/>
      <c r="G35" s="347"/>
      <c r="H35" s="101"/>
      <c r="I35" s="160"/>
      <c r="J35" s="352"/>
      <c r="K35" s="76"/>
    </row>
    <row r="36" spans="1:11" ht="18.75" x14ac:dyDescent="0.3">
      <c r="A36" s="78" t="s">
        <v>349</v>
      </c>
      <c r="B36" s="148" t="s">
        <v>337</v>
      </c>
      <c r="C36" s="329">
        <v>1</v>
      </c>
      <c r="D36" s="324" t="s">
        <v>242</v>
      </c>
      <c r="E36" s="509"/>
      <c r="F36" s="337"/>
      <c r="G36" s="347"/>
      <c r="H36" s="101"/>
      <c r="I36" s="160"/>
      <c r="J36" s="352"/>
      <c r="K36" s="76"/>
    </row>
    <row r="37" spans="1:11" ht="18.75" x14ac:dyDescent="0.3">
      <c r="A37" s="78" t="s">
        <v>350</v>
      </c>
      <c r="B37" s="148" t="s">
        <v>339</v>
      </c>
      <c r="C37" s="329">
        <v>12</v>
      </c>
      <c r="D37" s="324" t="s">
        <v>316</v>
      </c>
      <c r="E37" s="509"/>
      <c r="F37" s="337"/>
      <c r="G37" s="347"/>
      <c r="H37" s="101"/>
      <c r="I37" s="160"/>
      <c r="J37" s="352"/>
      <c r="K37" s="76"/>
    </row>
    <row r="38" spans="1:11" ht="18.75" x14ac:dyDescent="0.3">
      <c r="A38" s="78" t="s">
        <v>351</v>
      </c>
      <c r="B38" s="148" t="s">
        <v>471</v>
      </c>
      <c r="C38" s="329">
        <v>1</v>
      </c>
      <c r="D38" s="324" t="s">
        <v>68</v>
      </c>
      <c r="E38" s="509"/>
      <c r="F38" s="337"/>
      <c r="G38" s="347"/>
      <c r="H38" s="101"/>
      <c r="I38" s="160"/>
      <c r="J38" s="352"/>
      <c r="K38" s="76"/>
    </row>
    <row r="39" spans="1:11" ht="18.75" x14ac:dyDescent="0.3">
      <c r="A39" s="78"/>
      <c r="B39" s="148"/>
      <c r="C39" s="329"/>
      <c r="D39" s="324"/>
      <c r="E39" s="510"/>
      <c r="F39" s="337"/>
      <c r="G39" s="347"/>
      <c r="H39" s="101"/>
      <c r="I39" s="160"/>
      <c r="J39" s="352"/>
      <c r="K39" s="76"/>
    </row>
    <row r="40" spans="1:11" ht="18.75" x14ac:dyDescent="0.3">
      <c r="A40" s="144">
        <v>2</v>
      </c>
      <c r="B40" s="149" t="s">
        <v>352</v>
      </c>
      <c r="C40" s="330"/>
      <c r="D40" s="325"/>
      <c r="E40" s="166"/>
      <c r="F40" s="338"/>
      <c r="G40" s="348"/>
      <c r="H40" s="342"/>
      <c r="I40" s="161"/>
      <c r="J40" s="353"/>
      <c r="K40" s="76"/>
    </row>
    <row r="41" spans="1:11" ht="18.75" x14ac:dyDescent="0.3">
      <c r="A41" s="144">
        <v>2.1</v>
      </c>
      <c r="B41" s="149" t="s">
        <v>353</v>
      </c>
      <c r="C41" s="330"/>
      <c r="D41" s="325"/>
      <c r="E41" s="166"/>
      <c r="F41" s="338"/>
      <c r="G41" s="348"/>
      <c r="H41" s="342"/>
      <c r="I41" s="161"/>
      <c r="J41" s="353"/>
      <c r="K41" s="76"/>
    </row>
    <row r="42" spans="1:11" ht="18.75" x14ac:dyDescent="0.3">
      <c r="A42" s="78" t="s">
        <v>354</v>
      </c>
      <c r="B42" s="148" t="s">
        <v>355</v>
      </c>
      <c r="C42" s="329">
        <v>1</v>
      </c>
      <c r="D42" s="324" t="s">
        <v>31</v>
      </c>
      <c r="E42" s="165"/>
      <c r="F42" s="337"/>
      <c r="G42" s="347"/>
      <c r="H42" s="101"/>
      <c r="I42" s="160"/>
      <c r="J42" s="352"/>
      <c r="K42" s="76"/>
    </row>
    <row r="43" spans="1:11" ht="18.75" x14ac:dyDescent="0.3">
      <c r="A43" s="78" t="s">
        <v>356</v>
      </c>
      <c r="B43" s="148" t="s">
        <v>360</v>
      </c>
      <c r="C43" s="329">
        <v>4</v>
      </c>
      <c r="D43" s="324" t="s">
        <v>31</v>
      </c>
      <c r="E43" s="165"/>
      <c r="F43" s="337"/>
      <c r="G43" s="347"/>
      <c r="H43" s="101"/>
      <c r="I43" s="160"/>
      <c r="J43" s="352"/>
      <c r="K43" s="76"/>
    </row>
    <row r="44" spans="1:11" ht="18.75" x14ac:dyDescent="0.3">
      <c r="A44" s="78" t="s">
        <v>357</v>
      </c>
      <c r="B44" s="148" t="s">
        <v>362</v>
      </c>
      <c r="C44" s="329">
        <v>1</v>
      </c>
      <c r="D44" s="324" t="s">
        <v>31</v>
      </c>
      <c r="E44" s="165"/>
      <c r="F44" s="337"/>
      <c r="G44" s="347"/>
      <c r="H44" s="101"/>
      <c r="I44" s="160"/>
      <c r="J44" s="352"/>
      <c r="K44" s="76"/>
    </row>
    <row r="45" spans="1:11" ht="18.75" x14ac:dyDescent="0.3">
      <c r="A45" s="78" t="s">
        <v>358</v>
      </c>
      <c r="B45" s="148" t="s">
        <v>364</v>
      </c>
      <c r="C45" s="329">
        <v>1</v>
      </c>
      <c r="D45" s="324" t="s">
        <v>31</v>
      </c>
      <c r="E45" s="165"/>
      <c r="F45" s="337"/>
      <c r="G45" s="347"/>
      <c r="H45" s="101"/>
      <c r="I45" s="160"/>
      <c r="J45" s="352"/>
      <c r="K45" s="76"/>
    </row>
    <row r="46" spans="1:11" ht="18.75" x14ac:dyDescent="0.3">
      <c r="A46" s="78" t="s">
        <v>359</v>
      </c>
      <c r="B46" s="148" t="s">
        <v>403</v>
      </c>
      <c r="C46" s="329">
        <v>1</v>
      </c>
      <c r="D46" s="324" t="s">
        <v>31</v>
      </c>
      <c r="E46" s="165"/>
      <c r="F46" s="337"/>
      <c r="G46" s="347"/>
      <c r="H46" s="101"/>
      <c r="I46" s="160"/>
      <c r="J46" s="352"/>
      <c r="K46" s="76"/>
    </row>
    <row r="47" spans="1:11" ht="18.75" x14ac:dyDescent="0.3">
      <c r="A47" s="78" t="s">
        <v>361</v>
      </c>
      <c r="B47" s="148" t="s">
        <v>366</v>
      </c>
      <c r="C47" s="329">
        <v>1</v>
      </c>
      <c r="D47" s="324" t="s">
        <v>31</v>
      </c>
      <c r="E47" s="165"/>
      <c r="F47" s="337"/>
      <c r="G47" s="347"/>
      <c r="H47" s="101"/>
      <c r="I47" s="160"/>
      <c r="J47" s="352"/>
      <c r="K47" s="76"/>
    </row>
    <row r="48" spans="1:11" ht="18.75" x14ac:dyDescent="0.3">
      <c r="A48" s="145" t="s">
        <v>363</v>
      </c>
      <c r="B48" s="150" t="s">
        <v>369</v>
      </c>
      <c r="C48" s="331">
        <v>2</v>
      </c>
      <c r="D48" s="326" t="s">
        <v>31</v>
      </c>
      <c r="E48" s="167"/>
      <c r="F48" s="337"/>
      <c r="G48" s="349"/>
      <c r="H48" s="343"/>
      <c r="I48" s="160"/>
      <c r="J48" s="354"/>
      <c r="K48" s="76"/>
    </row>
    <row r="49" spans="1:11" ht="18.75" x14ac:dyDescent="0.3">
      <c r="A49" s="78" t="s">
        <v>365</v>
      </c>
      <c r="B49" s="148" t="s">
        <v>371</v>
      </c>
      <c r="C49" s="329">
        <v>1</v>
      </c>
      <c r="D49" s="324" t="s">
        <v>31</v>
      </c>
      <c r="E49" s="165"/>
      <c r="F49" s="337"/>
      <c r="G49" s="347"/>
      <c r="H49" s="101"/>
      <c r="I49" s="160"/>
      <c r="J49" s="352"/>
      <c r="K49" s="76"/>
    </row>
    <row r="50" spans="1:11" ht="18.75" x14ac:dyDescent="0.3">
      <c r="A50" s="78" t="s">
        <v>367</v>
      </c>
      <c r="B50" s="148" t="s">
        <v>372</v>
      </c>
      <c r="C50" s="329">
        <v>30</v>
      </c>
      <c r="D50" s="324" t="s">
        <v>31</v>
      </c>
      <c r="E50" s="165"/>
      <c r="F50" s="337"/>
      <c r="G50" s="347"/>
      <c r="H50" s="101"/>
      <c r="I50" s="160"/>
      <c r="J50" s="352"/>
      <c r="K50" s="76"/>
    </row>
    <row r="51" spans="1:11" ht="18.75" x14ac:dyDescent="0.3">
      <c r="A51" s="78" t="s">
        <v>368</v>
      </c>
      <c r="B51" s="148" t="s">
        <v>463</v>
      </c>
      <c r="C51" s="329">
        <v>1</v>
      </c>
      <c r="D51" s="324" t="s">
        <v>31</v>
      </c>
      <c r="E51" s="165"/>
      <c r="F51" s="337"/>
      <c r="G51" s="347"/>
      <c r="H51" s="101"/>
      <c r="I51" s="160"/>
      <c r="J51" s="352"/>
      <c r="K51" s="76"/>
    </row>
    <row r="52" spans="1:11" ht="18.75" x14ac:dyDescent="0.3">
      <c r="A52" s="78" t="s">
        <v>370</v>
      </c>
      <c r="B52" s="148" t="s">
        <v>464</v>
      </c>
      <c r="C52" s="329">
        <v>72</v>
      </c>
      <c r="D52" s="324" t="s">
        <v>31</v>
      </c>
      <c r="E52" s="165"/>
      <c r="F52" s="337"/>
      <c r="G52" s="347"/>
      <c r="H52" s="101"/>
      <c r="I52" s="160"/>
      <c r="J52" s="352"/>
      <c r="K52" s="76"/>
    </row>
    <row r="53" spans="1:11" ht="18.75" x14ac:dyDescent="0.3">
      <c r="A53" s="78"/>
      <c r="B53" s="148"/>
      <c r="C53" s="329"/>
      <c r="D53" s="324"/>
      <c r="E53" s="165"/>
      <c r="F53" s="337"/>
      <c r="G53" s="347"/>
      <c r="H53" s="101"/>
      <c r="I53" s="160"/>
      <c r="J53" s="352"/>
      <c r="K53" s="76"/>
    </row>
    <row r="54" spans="1:11" ht="18.75" x14ac:dyDescent="0.3">
      <c r="A54" s="144">
        <v>2.2000000000000002</v>
      </c>
      <c r="B54" s="149" t="s">
        <v>373</v>
      </c>
      <c r="C54" s="330"/>
      <c r="D54" s="325"/>
      <c r="E54" s="166"/>
      <c r="F54" s="338"/>
      <c r="G54" s="348"/>
      <c r="H54" s="342"/>
      <c r="I54" s="161"/>
      <c r="J54" s="353"/>
      <c r="K54" s="76"/>
    </row>
    <row r="55" spans="1:11" ht="18.75" x14ac:dyDescent="0.3">
      <c r="A55" s="78" t="s">
        <v>374</v>
      </c>
      <c r="B55" s="148" t="s">
        <v>375</v>
      </c>
      <c r="C55" s="329">
        <v>16</v>
      </c>
      <c r="D55" s="324" t="s">
        <v>31</v>
      </c>
      <c r="E55" s="165"/>
      <c r="F55" s="337"/>
      <c r="G55" s="347"/>
      <c r="H55" s="101"/>
      <c r="I55" s="160"/>
      <c r="J55" s="352"/>
      <c r="K55" s="76"/>
    </row>
    <row r="56" spans="1:11" ht="18.75" x14ac:dyDescent="0.3">
      <c r="A56" s="78" t="s">
        <v>376</v>
      </c>
      <c r="B56" s="148" t="s">
        <v>377</v>
      </c>
      <c r="C56" s="329">
        <v>32</v>
      </c>
      <c r="D56" s="324" t="s">
        <v>31</v>
      </c>
      <c r="E56" s="165"/>
      <c r="F56" s="337"/>
      <c r="G56" s="347"/>
      <c r="H56" s="101"/>
      <c r="I56" s="160"/>
      <c r="J56" s="352"/>
      <c r="K56" s="76"/>
    </row>
    <row r="57" spans="1:11" ht="18.75" x14ac:dyDescent="0.3">
      <c r="A57" s="78" t="s">
        <v>378</v>
      </c>
      <c r="B57" s="148" t="s">
        <v>379</v>
      </c>
      <c r="C57" s="329">
        <v>1</v>
      </c>
      <c r="D57" s="324" t="s">
        <v>31</v>
      </c>
      <c r="E57" s="165"/>
      <c r="F57" s="337"/>
      <c r="G57" s="347"/>
      <c r="H57" s="101"/>
      <c r="I57" s="160"/>
      <c r="J57" s="352"/>
      <c r="K57" s="76"/>
    </row>
    <row r="58" spans="1:11" ht="18.75" x14ac:dyDescent="0.3">
      <c r="A58" s="78" t="s">
        <v>380</v>
      </c>
      <c r="B58" s="148" t="s">
        <v>381</v>
      </c>
      <c r="C58" s="329">
        <v>1</v>
      </c>
      <c r="D58" s="324" t="s">
        <v>31</v>
      </c>
      <c r="E58" s="165"/>
      <c r="F58" s="337"/>
      <c r="G58" s="347"/>
      <c r="H58" s="101"/>
      <c r="I58" s="160"/>
      <c r="J58" s="352"/>
      <c r="K58" s="76"/>
    </row>
    <row r="59" spans="1:11" ht="18.75" x14ac:dyDescent="0.3">
      <c r="A59" s="78"/>
      <c r="B59" s="148"/>
      <c r="C59" s="329"/>
      <c r="D59" s="324"/>
      <c r="E59" s="165"/>
      <c r="F59" s="337"/>
      <c r="G59" s="347"/>
      <c r="H59" s="101"/>
      <c r="I59" s="160"/>
      <c r="J59" s="352"/>
      <c r="K59" s="76"/>
    </row>
    <row r="60" spans="1:11" ht="18.75" x14ac:dyDescent="0.3">
      <c r="A60" s="144">
        <v>2.2999999999999998</v>
      </c>
      <c r="B60" s="149" t="s">
        <v>382</v>
      </c>
      <c r="C60" s="330"/>
      <c r="D60" s="325"/>
      <c r="E60" s="166"/>
      <c r="F60" s="338"/>
      <c r="G60" s="348"/>
      <c r="H60" s="342"/>
      <c r="I60" s="160"/>
      <c r="J60" s="353"/>
      <c r="K60" s="76"/>
    </row>
    <row r="61" spans="1:11" ht="18.75" x14ac:dyDescent="0.3">
      <c r="A61" s="78" t="s">
        <v>383</v>
      </c>
      <c r="B61" s="148" t="s">
        <v>384</v>
      </c>
      <c r="C61" s="329">
        <v>12</v>
      </c>
      <c r="D61" s="324" t="s">
        <v>31</v>
      </c>
      <c r="E61" s="165"/>
      <c r="F61" s="337"/>
      <c r="G61" s="347"/>
      <c r="H61" s="101"/>
      <c r="I61" s="160"/>
      <c r="J61" s="352"/>
      <c r="K61" s="76"/>
    </row>
    <row r="62" spans="1:11" ht="18.75" x14ac:dyDescent="0.3">
      <c r="A62" s="78" t="s">
        <v>385</v>
      </c>
      <c r="B62" s="148" t="s">
        <v>381</v>
      </c>
      <c r="C62" s="329">
        <v>27</v>
      </c>
      <c r="D62" s="324" t="s">
        <v>31</v>
      </c>
      <c r="E62" s="165"/>
      <c r="F62" s="337"/>
      <c r="G62" s="347"/>
      <c r="H62" s="101"/>
      <c r="I62" s="160"/>
      <c r="J62" s="352"/>
      <c r="K62" s="76"/>
    </row>
    <row r="63" spans="1:11" ht="18.75" x14ac:dyDescent="0.3">
      <c r="A63" s="78" t="s">
        <v>386</v>
      </c>
      <c r="B63" s="148" t="s">
        <v>468</v>
      </c>
      <c r="C63" s="329">
        <v>21</v>
      </c>
      <c r="D63" s="324" t="s">
        <v>31</v>
      </c>
      <c r="E63" s="165"/>
      <c r="F63" s="337"/>
      <c r="G63" s="347"/>
      <c r="H63" s="101"/>
      <c r="I63" s="160"/>
      <c r="J63" s="352"/>
      <c r="K63" s="76"/>
    </row>
    <row r="64" spans="1:11" ht="18.75" x14ac:dyDescent="0.3">
      <c r="A64" s="78" t="s">
        <v>387</v>
      </c>
      <c r="B64" s="148" t="s">
        <v>388</v>
      </c>
      <c r="C64" s="329">
        <v>1</v>
      </c>
      <c r="D64" s="324" t="s">
        <v>31</v>
      </c>
      <c r="E64" s="165"/>
      <c r="F64" s="337"/>
      <c r="G64" s="347"/>
      <c r="H64" s="101"/>
      <c r="I64" s="160"/>
      <c r="J64" s="352"/>
      <c r="K64" s="76"/>
    </row>
    <row r="65" spans="1:11" ht="18.75" x14ac:dyDescent="0.3">
      <c r="A65" s="78" t="s">
        <v>389</v>
      </c>
      <c r="B65" s="148" t="s">
        <v>391</v>
      </c>
      <c r="C65" s="329">
        <v>1</v>
      </c>
      <c r="D65" s="324" t="s">
        <v>31</v>
      </c>
      <c r="E65" s="165"/>
      <c r="F65" s="337"/>
      <c r="G65" s="347"/>
      <c r="H65" s="101"/>
      <c r="I65" s="160"/>
      <c r="J65" s="352"/>
      <c r="K65" s="76"/>
    </row>
    <row r="66" spans="1:11" ht="18.75" x14ac:dyDescent="0.3">
      <c r="A66" s="78" t="s">
        <v>390</v>
      </c>
      <c r="B66" s="148" t="s">
        <v>394</v>
      </c>
      <c r="C66" s="329">
        <v>1</v>
      </c>
      <c r="D66" s="324" t="s">
        <v>31</v>
      </c>
      <c r="E66" s="165"/>
      <c r="F66" s="337"/>
      <c r="G66" s="347"/>
      <c r="H66" s="101"/>
      <c r="I66" s="160"/>
      <c r="J66" s="352"/>
      <c r="K66" s="76"/>
    </row>
    <row r="67" spans="1:11" ht="18.75" x14ac:dyDescent="0.3">
      <c r="A67" s="483" t="s">
        <v>392</v>
      </c>
      <c r="B67" s="150" t="s">
        <v>396</v>
      </c>
      <c r="C67" s="329">
        <v>1</v>
      </c>
      <c r="D67" s="327" t="s">
        <v>31</v>
      </c>
      <c r="E67" s="146"/>
      <c r="F67" s="337"/>
      <c r="G67" s="150"/>
      <c r="H67" s="344"/>
      <c r="I67" s="160"/>
      <c r="J67" s="150"/>
      <c r="K67" s="76"/>
    </row>
    <row r="68" spans="1:11" ht="18.75" x14ac:dyDescent="0.3">
      <c r="A68" s="78" t="s">
        <v>393</v>
      </c>
      <c r="B68" s="148" t="s">
        <v>397</v>
      </c>
      <c r="C68" s="329">
        <v>1</v>
      </c>
      <c r="D68" s="324" t="s">
        <v>31</v>
      </c>
      <c r="E68" s="165"/>
      <c r="F68" s="337"/>
      <c r="G68" s="347"/>
      <c r="H68" s="101"/>
      <c r="I68" s="160"/>
      <c r="J68" s="352"/>
      <c r="K68" s="76"/>
    </row>
    <row r="69" spans="1:11" ht="18.75" x14ac:dyDescent="0.3">
      <c r="A69" s="78" t="s">
        <v>395</v>
      </c>
      <c r="B69" s="148" t="s">
        <v>404</v>
      </c>
      <c r="C69" s="329">
        <v>1</v>
      </c>
      <c r="D69" s="324" t="s">
        <v>31</v>
      </c>
      <c r="E69" s="165"/>
      <c r="F69" s="337"/>
      <c r="G69" s="347"/>
      <c r="H69" s="101"/>
      <c r="I69" s="160"/>
      <c r="J69" s="352"/>
      <c r="K69" s="76"/>
    </row>
    <row r="70" spans="1:11" ht="18.75" x14ac:dyDescent="0.3">
      <c r="A70" s="78"/>
      <c r="B70" s="148"/>
      <c r="C70" s="329"/>
      <c r="D70" s="324"/>
      <c r="E70" s="165"/>
      <c r="F70" s="339"/>
      <c r="G70" s="347"/>
      <c r="H70" s="101"/>
      <c r="I70" s="160"/>
      <c r="J70" s="352"/>
      <c r="K70" s="76"/>
    </row>
    <row r="71" spans="1:11" ht="18.75" x14ac:dyDescent="0.3">
      <c r="A71" s="78"/>
      <c r="B71" s="148"/>
      <c r="C71" s="329"/>
      <c r="D71" s="324"/>
      <c r="E71" s="165"/>
      <c r="F71" s="339"/>
      <c r="G71" s="347"/>
      <c r="H71" s="101"/>
      <c r="I71" s="160"/>
      <c r="J71" s="352"/>
      <c r="K71" s="76"/>
    </row>
    <row r="72" spans="1:11" ht="18.75" x14ac:dyDescent="0.3">
      <c r="A72" s="78"/>
      <c r="B72" s="148"/>
      <c r="C72" s="329"/>
      <c r="D72" s="324"/>
      <c r="E72" s="165"/>
      <c r="F72" s="339"/>
      <c r="G72" s="347"/>
      <c r="H72" s="101"/>
      <c r="I72" s="160"/>
      <c r="J72" s="352"/>
      <c r="K72" s="76"/>
    </row>
    <row r="73" spans="1:11" ht="18.75" x14ac:dyDescent="0.3">
      <c r="A73" s="79">
        <v>2.4</v>
      </c>
      <c r="B73" s="149" t="s">
        <v>422</v>
      </c>
      <c r="C73" s="329"/>
      <c r="D73" s="324"/>
      <c r="E73" s="165"/>
      <c r="F73" s="339"/>
      <c r="G73" s="347"/>
      <c r="H73" s="101"/>
      <c r="I73" s="160"/>
      <c r="J73" s="352"/>
      <c r="K73" s="76"/>
    </row>
    <row r="74" spans="1:11" ht="18.75" x14ac:dyDescent="0.3">
      <c r="A74" s="105" t="s">
        <v>423</v>
      </c>
      <c r="B74" s="151" t="s">
        <v>407</v>
      </c>
      <c r="C74" s="332">
        <v>1</v>
      </c>
      <c r="D74" s="328" t="s">
        <v>31</v>
      </c>
      <c r="E74" s="336"/>
      <c r="F74" s="163"/>
      <c r="G74" s="350"/>
      <c r="H74" s="157"/>
      <c r="I74" s="160"/>
      <c r="J74" s="236"/>
      <c r="K74" s="76"/>
    </row>
    <row r="75" spans="1:11" ht="18.75" x14ac:dyDescent="0.3">
      <c r="A75" s="105" t="s">
        <v>427</v>
      </c>
      <c r="B75" s="151" t="s">
        <v>408</v>
      </c>
      <c r="C75" s="332">
        <v>1</v>
      </c>
      <c r="D75" s="328" t="s">
        <v>31</v>
      </c>
      <c r="E75" s="336"/>
      <c r="F75" s="163"/>
      <c r="G75" s="350"/>
      <c r="H75" s="157"/>
      <c r="I75" s="160"/>
      <c r="J75" s="236"/>
      <c r="K75" s="76"/>
    </row>
    <row r="76" spans="1:11" ht="18.75" x14ac:dyDescent="0.3">
      <c r="A76" s="105" t="s">
        <v>424</v>
      </c>
      <c r="B76" s="151" t="s">
        <v>409</v>
      </c>
      <c r="C76" s="332">
        <v>1</v>
      </c>
      <c r="D76" s="328" t="s">
        <v>31</v>
      </c>
      <c r="E76" s="336"/>
      <c r="F76" s="163"/>
      <c r="G76" s="350"/>
      <c r="H76" s="157"/>
      <c r="I76" s="160"/>
      <c r="J76" s="236"/>
      <c r="K76" s="76"/>
    </row>
    <row r="77" spans="1:11" ht="18.75" x14ac:dyDescent="0.3">
      <c r="A77" s="105" t="s">
        <v>425</v>
      </c>
      <c r="B77" s="151" t="s">
        <v>410</v>
      </c>
      <c r="C77" s="332">
        <v>3</v>
      </c>
      <c r="D77" s="328" t="s">
        <v>31</v>
      </c>
      <c r="E77" s="336"/>
      <c r="F77" s="163"/>
      <c r="G77" s="350"/>
      <c r="H77" s="157"/>
      <c r="I77" s="160"/>
      <c r="J77" s="236"/>
      <c r="K77" s="76"/>
    </row>
    <row r="78" spans="1:11" ht="18.75" x14ac:dyDescent="0.3">
      <c r="A78" s="105" t="s">
        <v>426</v>
      </c>
      <c r="B78" s="151" t="s">
        <v>411</v>
      </c>
      <c r="C78" s="332">
        <v>10</v>
      </c>
      <c r="D78" s="328" t="s">
        <v>31</v>
      </c>
      <c r="E78" s="336"/>
      <c r="F78" s="163"/>
      <c r="G78" s="350"/>
      <c r="H78" s="157"/>
      <c r="I78" s="160"/>
      <c r="J78" s="236"/>
      <c r="K78" s="76"/>
    </row>
    <row r="79" spans="1:11" ht="18.75" x14ac:dyDescent="0.3">
      <c r="A79" s="105" t="s">
        <v>428</v>
      </c>
      <c r="B79" s="151" t="s">
        <v>412</v>
      </c>
      <c r="C79" s="332">
        <v>1</v>
      </c>
      <c r="D79" s="328" t="s">
        <v>31</v>
      </c>
      <c r="E79" s="336"/>
      <c r="F79" s="163"/>
      <c r="G79" s="350"/>
      <c r="H79" s="157"/>
      <c r="I79" s="160"/>
      <c r="J79" s="236"/>
      <c r="K79" s="76"/>
    </row>
    <row r="80" spans="1:11" ht="18.75" x14ac:dyDescent="0.3">
      <c r="A80" s="152"/>
      <c r="B80" s="153"/>
      <c r="C80" s="511"/>
      <c r="D80" s="159"/>
      <c r="E80" s="168"/>
      <c r="F80" s="340"/>
      <c r="G80" s="351"/>
      <c r="H80" s="345"/>
      <c r="I80" s="164"/>
      <c r="J80" s="355"/>
      <c r="K80" s="76"/>
    </row>
    <row r="81" spans="1:11" ht="18.75" x14ac:dyDescent="0.3">
      <c r="A81" s="154"/>
      <c r="B81" s="155" t="s">
        <v>291</v>
      </c>
      <c r="C81" s="156"/>
      <c r="D81" s="158"/>
      <c r="E81" s="154"/>
      <c r="F81" s="155">
        <f>SUM(F12:F80)</f>
        <v>0</v>
      </c>
      <c r="G81" s="155"/>
      <c r="H81" s="346"/>
      <c r="I81" s="155">
        <f>F81+H81</f>
        <v>0</v>
      </c>
      <c r="J81" s="155"/>
      <c r="K81" s="76"/>
    </row>
    <row r="82" spans="1:11" ht="18.75" x14ac:dyDescent="0.3">
      <c r="A82" s="136"/>
      <c r="B82" s="137"/>
      <c r="C82" s="138"/>
      <c r="D82" s="139"/>
      <c r="E82" s="140"/>
      <c r="F82" s="141"/>
      <c r="G82" s="140"/>
      <c r="H82" s="142"/>
      <c r="I82" s="142"/>
      <c r="J82" s="143"/>
    </row>
    <row r="83" spans="1:11" x14ac:dyDescent="0.2">
      <c r="A83" s="134"/>
      <c r="B83" s="134"/>
      <c r="C83" s="134"/>
      <c r="D83" s="134"/>
      <c r="E83" s="134"/>
      <c r="F83" s="134"/>
      <c r="G83" s="134"/>
      <c r="H83" s="134"/>
      <c r="I83" s="134"/>
      <c r="J83" s="134"/>
      <c r="K83" s="76"/>
    </row>
    <row r="84" spans="1:11" x14ac:dyDescent="0.2">
      <c r="A84" s="133"/>
      <c r="B84" s="133"/>
      <c r="C84" s="133"/>
      <c r="D84" s="133"/>
      <c r="E84" s="133"/>
      <c r="F84" s="133"/>
      <c r="G84" s="133"/>
      <c r="H84" s="133"/>
      <c r="I84" s="133"/>
      <c r="J84" s="133"/>
    </row>
    <row r="85" spans="1:11" x14ac:dyDescent="0.2">
      <c r="A85" s="133"/>
      <c r="B85" s="133"/>
      <c r="C85" s="133"/>
      <c r="D85" s="133"/>
      <c r="E85" s="133"/>
      <c r="F85" s="512"/>
      <c r="G85" s="133"/>
      <c r="H85" s="133"/>
      <c r="I85" s="133"/>
      <c r="J85" s="133"/>
    </row>
    <row r="86" spans="1:11" x14ac:dyDescent="0.2">
      <c r="A86" s="133"/>
      <c r="B86" s="133"/>
      <c r="C86" s="133"/>
      <c r="D86" s="133"/>
      <c r="E86" s="133"/>
      <c r="F86" s="133"/>
      <c r="G86" s="133"/>
      <c r="H86" s="133"/>
      <c r="I86" s="133"/>
      <c r="J86" s="133"/>
    </row>
    <row r="87" spans="1:11" x14ac:dyDescent="0.2">
      <c r="A87" s="133"/>
      <c r="B87" s="133"/>
      <c r="C87" s="133"/>
      <c r="D87" s="133"/>
      <c r="E87" s="133"/>
      <c r="F87" s="133"/>
      <c r="G87" s="133"/>
      <c r="H87" s="133"/>
      <c r="I87" s="133"/>
      <c r="J87" s="133"/>
    </row>
    <row r="88" spans="1:11" x14ac:dyDescent="0.2">
      <c r="A88" s="133"/>
      <c r="B88" s="133"/>
      <c r="C88" s="133"/>
      <c r="D88" s="133"/>
      <c r="E88" s="133"/>
      <c r="F88" s="133"/>
      <c r="G88" s="133"/>
      <c r="H88" s="133"/>
      <c r="I88" s="133"/>
      <c r="J88" s="133"/>
    </row>
    <row r="89" spans="1:11" x14ac:dyDescent="0.2">
      <c r="A89" s="133"/>
      <c r="B89" s="133"/>
      <c r="C89" s="133"/>
      <c r="D89" s="133"/>
      <c r="E89" s="133"/>
      <c r="F89" s="133"/>
      <c r="G89" s="133"/>
      <c r="H89" s="133"/>
      <c r="I89" s="133"/>
      <c r="J89" s="133"/>
    </row>
    <row r="90" spans="1:11" x14ac:dyDescent="0.2">
      <c r="A90" s="133"/>
      <c r="B90" s="133"/>
      <c r="C90" s="133"/>
      <c r="D90" s="133"/>
      <c r="E90" s="133"/>
      <c r="F90" s="133"/>
      <c r="G90" s="133"/>
      <c r="H90" s="133"/>
      <c r="I90" s="133"/>
      <c r="J90" s="133"/>
    </row>
    <row r="91" spans="1:11" x14ac:dyDescent="0.2">
      <c r="A91" s="133"/>
      <c r="B91" s="133"/>
      <c r="C91" s="133"/>
      <c r="D91" s="133"/>
      <c r="E91" s="133"/>
      <c r="F91" s="133"/>
      <c r="G91" s="133"/>
      <c r="H91" s="133"/>
      <c r="I91" s="133"/>
      <c r="J91" s="133"/>
    </row>
    <row r="92" spans="1:11" x14ac:dyDescent="0.2">
      <c r="A92" s="133"/>
      <c r="B92" s="133"/>
      <c r="C92" s="133"/>
      <c r="D92" s="133"/>
      <c r="E92" s="133"/>
      <c r="F92" s="133"/>
      <c r="G92" s="133"/>
      <c r="H92" s="133"/>
      <c r="I92" s="133"/>
      <c r="J92" s="133"/>
    </row>
    <row r="93" spans="1:11" x14ac:dyDescent="0.2">
      <c r="A93" s="133"/>
      <c r="B93" s="133"/>
      <c r="C93" s="133"/>
      <c r="D93" s="133"/>
      <c r="E93" s="133"/>
      <c r="F93" s="133"/>
      <c r="G93" s="133"/>
      <c r="H93" s="133"/>
      <c r="I93" s="133"/>
      <c r="J93" s="133"/>
    </row>
    <row r="94" spans="1:11" x14ac:dyDescent="0.2">
      <c r="A94" s="133"/>
      <c r="B94" s="133"/>
      <c r="C94" s="133"/>
      <c r="D94" s="133"/>
      <c r="E94" s="133"/>
      <c r="F94" s="133"/>
      <c r="G94" s="133"/>
      <c r="H94" s="133"/>
      <c r="I94" s="133"/>
      <c r="J94" s="133"/>
    </row>
    <row r="95" spans="1:11" x14ac:dyDescent="0.2">
      <c r="A95" s="133"/>
      <c r="B95" s="133"/>
      <c r="C95" s="133"/>
      <c r="D95" s="133"/>
      <c r="E95" s="133"/>
      <c r="F95" s="133"/>
      <c r="G95" s="133"/>
      <c r="H95" s="133"/>
      <c r="I95" s="133"/>
      <c r="J95" s="133"/>
    </row>
    <row r="96" spans="1:11" x14ac:dyDescent="0.2">
      <c r="A96" s="133"/>
      <c r="B96" s="133"/>
      <c r="C96" s="133"/>
      <c r="D96" s="133"/>
      <c r="E96" s="133"/>
      <c r="F96" s="133"/>
      <c r="G96" s="133"/>
      <c r="H96" s="133"/>
      <c r="I96" s="133"/>
      <c r="J96" s="133"/>
    </row>
    <row r="97" spans="1:10" x14ac:dyDescent="0.2">
      <c r="A97" s="133"/>
      <c r="B97" s="133"/>
      <c r="C97" s="133"/>
      <c r="D97" s="133"/>
      <c r="E97" s="133"/>
      <c r="F97" s="133"/>
      <c r="G97" s="133"/>
      <c r="H97" s="133"/>
      <c r="I97" s="133"/>
      <c r="J97" s="133"/>
    </row>
    <row r="98" spans="1:10" x14ac:dyDescent="0.2">
      <c r="A98" s="133"/>
      <c r="B98" s="133"/>
      <c r="C98" s="133"/>
      <c r="D98" s="133"/>
      <c r="E98" s="133"/>
      <c r="F98" s="133"/>
      <c r="G98" s="133"/>
      <c r="H98" s="133"/>
      <c r="I98" s="133"/>
      <c r="J98" s="133"/>
    </row>
    <row r="99" spans="1:10" x14ac:dyDescent="0.2">
      <c r="A99" s="133"/>
      <c r="B99" s="133"/>
      <c r="C99" s="133"/>
      <c r="D99" s="133"/>
      <c r="E99" s="133"/>
      <c r="F99" s="133"/>
      <c r="G99" s="133"/>
      <c r="H99" s="133"/>
      <c r="I99" s="133"/>
      <c r="J99" s="133"/>
    </row>
    <row r="100" spans="1:10" x14ac:dyDescent="0.2">
      <c r="A100" s="133"/>
      <c r="B100" s="133"/>
      <c r="C100" s="133"/>
      <c r="D100" s="133"/>
      <c r="E100" s="133"/>
      <c r="F100" s="133"/>
      <c r="G100" s="133"/>
      <c r="H100" s="133"/>
      <c r="I100" s="133"/>
      <c r="J100" s="133"/>
    </row>
    <row r="101" spans="1:10" x14ac:dyDescent="0.2">
      <c r="A101" s="133"/>
      <c r="B101" s="133"/>
      <c r="C101" s="133"/>
      <c r="D101" s="133"/>
      <c r="E101" s="133"/>
      <c r="F101" s="133"/>
      <c r="G101" s="133"/>
      <c r="H101" s="133"/>
      <c r="I101" s="133"/>
      <c r="J101" s="133"/>
    </row>
    <row r="102" spans="1:10" x14ac:dyDescent="0.2">
      <c r="A102" s="133"/>
      <c r="B102" s="133"/>
      <c r="C102" s="133"/>
      <c r="D102" s="133"/>
      <c r="E102" s="133"/>
      <c r="F102" s="133"/>
      <c r="G102" s="133"/>
      <c r="H102" s="133"/>
      <c r="I102" s="133"/>
      <c r="J102" s="133"/>
    </row>
    <row r="103" spans="1:10" x14ac:dyDescent="0.2">
      <c r="A103" s="133"/>
      <c r="B103" s="133"/>
      <c r="C103" s="133"/>
      <c r="D103" s="133"/>
      <c r="E103" s="133"/>
      <c r="F103" s="133"/>
      <c r="G103" s="133"/>
      <c r="H103" s="133"/>
      <c r="I103" s="133"/>
      <c r="J103" s="133"/>
    </row>
    <row r="104" spans="1:10" x14ac:dyDescent="0.2">
      <c r="A104" s="133"/>
      <c r="B104" s="133"/>
      <c r="C104" s="133"/>
      <c r="D104" s="133"/>
      <c r="E104" s="133"/>
      <c r="F104" s="133"/>
      <c r="G104" s="133"/>
      <c r="H104" s="133"/>
      <c r="I104" s="133"/>
      <c r="J104" s="133"/>
    </row>
    <row r="105" spans="1:10" x14ac:dyDescent="0.2">
      <c r="A105" s="133"/>
      <c r="B105" s="133"/>
      <c r="C105" s="133"/>
      <c r="D105" s="133"/>
      <c r="E105" s="133"/>
      <c r="F105" s="133"/>
      <c r="G105" s="133"/>
      <c r="H105" s="133"/>
      <c r="I105" s="133"/>
      <c r="J105" s="133"/>
    </row>
    <row r="106" spans="1:10" x14ac:dyDescent="0.2">
      <c r="A106" s="133"/>
      <c r="B106" s="133"/>
      <c r="C106" s="133"/>
      <c r="D106" s="133"/>
      <c r="E106" s="133"/>
      <c r="F106" s="133"/>
      <c r="G106" s="133"/>
      <c r="H106" s="133"/>
      <c r="I106" s="133"/>
      <c r="J106" s="133"/>
    </row>
    <row r="107" spans="1:10" x14ac:dyDescent="0.2">
      <c r="A107" s="133"/>
      <c r="B107" s="133"/>
      <c r="C107" s="133"/>
      <c r="D107" s="133"/>
      <c r="E107" s="133"/>
      <c r="F107" s="133"/>
      <c r="G107" s="133"/>
      <c r="H107" s="133"/>
      <c r="I107" s="133"/>
      <c r="J107" s="133"/>
    </row>
    <row r="108" spans="1:10" x14ac:dyDescent="0.2">
      <c r="A108" s="133"/>
      <c r="B108" s="133"/>
      <c r="C108" s="133"/>
      <c r="D108" s="133"/>
      <c r="E108" s="133"/>
      <c r="F108" s="133"/>
      <c r="G108" s="133"/>
      <c r="H108" s="133"/>
      <c r="I108" s="133"/>
      <c r="J108" s="133"/>
    </row>
    <row r="109" spans="1:10" x14ac:dyDescent="0.2">
      <c r="A109" s="133"/>
      <c r="B109" s="133"/>
      <c r="C109" s="133"/>
      <c r="D109" s="133"/>
      <c r="E109" s="133"/>
      <c r="F109" s="133"/>
      <c r="G109" s="133"/>
      <c r="H109" s="133"/>
      <c r="I109" s="133"/>
      <c r="J109" s="133"/>
    </row>
    <row r="110" spans="1:10" x14ac:dyDescent="0.2">
      <c r="A110" s="133"/>
      <c r="B110" s="133"/>
      <c r="C110" s="133"/>
      <c r="D110" s="133"/>
      <c r="E110" s="133"/>
      <c r="F110" s="133"/>
      <c r="G110" s="133"/>
      <c r="H110" s="133"/>
      <c r="I110" s="133"/>
      <c r="J110" s="133"/>
    </row>
    <row r="111" spans="1:10" x14ac:dyDescent="0.2">
      <c r="A111" s="133"/>
      <c r="B111" s="133"/>
      <c r="C111" s="133"/>
      <c r="D111" s="133"/>
      <c r="E111" s="133"/>
      <c r="F111" s="133"/>
      <c r="G111" s="133"/>
      <c r="H111" s="133"/>
      <c r="I111" s="133"/>
      <c r="J111" s="133"/>
    </row>
    <row r="112" spans="1:10" x14ac:dyDescent="0.2">
      <c r="A112" s="133"/>
      <c r="B112" s="133"/>
      <c r="C112" s="133"/>
      <c r="D112" s="133"/>
      <c r="E112" s="133"/>
      <c r="F112" s="133"/>
      <c r="G112" s="133"/>
      <c r="H112" s="133"/>
      <c r="I112" s="133"/>
      <c r="J112" s="133"/>
    </row>
    <row r="113" spans="1:10" x14ac:dyDescent="0.2">
      <c r="A113" s="133"/>
      <c r="B113" s="133"/>
      <c r="C113" s="133"/>
      <c r="D113" s="133"/>
      <c r="E113" s="133"/>
      <c r="F113" s="133"/>
      <c r="G113" s="133"/>
      <c r="H113" s="133"/>
      <c r="I113" s="133"/>
      <c r="J113" s="133"/>
    </row>
    <row r="114" spans="1:10" x14ac:dyDescent="0.2">
      <c r="A114" s="133"/>
      <c r="B114" s="133"/>
      <c r="C114" s="133"/>
      <c r="D114" s="133"/>
      <c r="E114" s="133"/>
      <c r="F114" s="133"/>
      <c r="G114" s="133"/>
      <c r="H114" s="133"/>
      <c r="I114" s="133"/>
      <c r="J114" s="133"/>
    </row>
    <row r="115" spans="1:10" x14ac:dyDescent="0.2">
      <c r="A115" s="133"/>
      <c r="B115" s="133"/>
      <c r="C115" s="133"/>
      <c r="D115" s="133"/>
      <c r="E115" s="133"/>
      <c r="F115" s="133"/>
      <c r="G115" s="133"/>
      <c r="H115" s="133"/>
      <c r="I115" s="133"/>
      <c r="J115" s="133"/>
    </row>
    <row r="116" spans="1:10" x14ac:dyDescent="0.2">
      <c r="A116" s="133"/>
      <c r="B116" s="133"/>
      <c r="C116" s="133"/>
      <c r="D116" s="133"/>
      <c r="E116" s="133"/>
      <c r="F116" s="133"/>
      <c r="G116" s="133"/>
      <c r="H116" s="133"/>
      <c r="I116" s="133"/>
      <c r="J116" s="133"/>
    </row>
    <row r="117" spans="1:10" x14ac:dyDescent="0.2">
      <c r="A117" s="133"/>
      <c r="B117" s="133"/>
      <c r="C117" s="133"/>
      <c r="D117" s="133"/>
      <c r="E117" s="133"/>
      <c r="F117" s="133"/>
      <c r="G117" s="133"/>
      <c r="H117" s="133"/>
      <c r="I117" s="133"/>
      <c r="J117" s="133"/>
    </row>
    <row r="118" spans="1:10" x14ac:dyDescent="0.2">
      <c r="A118" s="133"/>
      <c r="B118" s="133"/>
      <c r="C118" s="133"/>
      <c r="D118" s="133"/>
      <c r="E118" s="133"/>
      <c r="F118" s="133"/>
      <c r="G118" s="133"/>
      <c r="H118" s="133"/>
      <c r="I118" s="133"/>
      <c r="J118" s="133"/>
    </row>
    <row r="119" spans="1:10" x14ac:dyDescent="0.2">
      <c r="A119" s="133"/>
      <c r="B119" s="133"/>
      <c r="C119" s="133"/>
      <c r="D119" s="133"/>
      <c r="E119" s="133"/>
      <c r="F119" s="133"/>
      <c r="G119" s="133"/>
      <c r="H119" s="133"/>
      <c r="I119" s="133"/>
      <c r="J119" s="133"/>
    </row>
    <row r="120" spans="1:10" x14ac:dyDescent="0.2">
      <c r="A120" s="133"/>
      <c r="B120" s="133"/>
      <c r="C120" s="133"/>
      <c r="D120" s="133"/>
      <c r="E120" s="133"/>
      <c r="F120" s="133"/>
      <c r="G120" s="133"/>
      <c r="H120" s="133"/>
      <c r="I120" s="133"/>
      <c r="J120" s="133"/>
    </row>
    <row r="121" spans="1:10" x14ac:dyDescent="0.2">
      <c r="A121" s="133"/>
      <c r="B121" s="133"/>
      <c r="C121" s="133"/>
      <c r="D121" s="133"/>
      <c r="E121" s="133"/>
      <c r="F121" s="133"/>
      <c r="G121" s="133"/>
      <c r="H121" s="133"/>
      <c r="I121" s="133"/>
      <c r="J121" s="133"/>
    </row>
    <row r="122" spans="1:10" x14ac:dyDescent="0.2">
      <c r="A122" s="133"/>
      <c r="B122" s="133"/>
      <c r="C122" s="133"/>
      <c r="D122" s="133"/>
      <c r="E122" s="133"/>
      <c r="F122" s="133"/>
      <c r="G122" s="133"/>
      <c r="H122" s="133"/>
      <c r="I122" s="133"/>
      <c r="J122" s="133"/>
    </row>
    <row r="123" spans="1:10" x14ac:dyDescent="0.2">
      <c r="A123" s="133"/>
      <c r="B123" s="133"/>
      <c r="C123" s="133"/>
      <c r="D123" s="133"/>
      <c r="E123" s="133"/>
      <c r="F123" s="133"/>
      <c r="G123" s="133"/>
      <c r="H123" s="133"/>
      <c r="I123" s="133"/>
      <c r="J123" s="133"/>
    </row>
    <row r="124" spans="1:10" x14ac:dyDescent="0.2">
      <c r="A124" s="133"/>
      <c r="B124" s="133"/>
      <c r="C124" s="133"/>
      <c r="D124" s="133"/>
      <c r="E124" s="133"/>
      <c r="F124" s="133"/>
      <c r="G124" s="133"/>
      <c r="H124" s="133"/>
      <c r="I124" s="133"/>
      <c r="J124" s="133"/>
    </row>
    <row r="125" spans="1:10" x14ac:dyDescent="0.2">
      <c r="A125" s="133"/>
      <c r="B125" s="133"/>
      <c r="C125" s="133"/>
      <c r="D125" s="133"/>
      <c r="E125" s="133"/>
      <c r="F125" s="133"/>
      <c r="G125" s="133"/>
      <c r="H125" s="133"/>
      <c r="I125" s="133"/>
      <c r="J125" s="133"/>
    </row>
    <row r="126" spans="1:10" x14ac:dyDescent="0.2">
      <c r="A126" s="133"/>
      <c r="B126" s="133"/>
      <c r="C126" s="133"/>
      <c r="D126" s="133"/>
      <c r="E126" s="133"/>
      <c r="F126" s="133"/>
      <c r="G126" s="133"/>
      <c r="H126" s="133"/>
      <c r="I126" s="133"/>
      <c r="J126" s="133"/>
    </row>
    <row r="127" spans="1:10" x14ac:dyDescent="0.2">
      <c r="A127" s="133"/>
      <c r="B127" s="133"/>
      <c r="C127" s="133"/>
      <c r="D127" s="133"/>
      <c r="E127" s="133"/>
      <c r="F127" s="133"/>
      <c r="G127" s="133"/>
      <c r="H127" s="133"/>
      <c r="I127" s="133"/>
      <c r="J127" s="133"/>
    </row>
    <row r="128" spans="1:10" x14ac:dyDescent="0.2">
      <c r="A128" s="133"/>
      <c r="B128" s="133"/>
      <c r="C128" s="133"/>
      <c r="D128" s="133"/>
      <c r="E128" s="133"/>
      <c r="F128" s="133"/>
      <c r="G128" s="133"/>
      <c r="H128" s="133"/>
      <c r="I128" s="133"/>
      <c r="J128" s="133"/>
    </row>
    <row r="129" spans="1:10" x14ac:dyDescent="0.2">
      <c r="A129" s="133"/>
      <c r="B129" s="133"/>
      <c r="C129" s="133"/>
      <c r="D129" s="133"/>
      <c r="E129" s="133"/>
      <c r="F129" s="133"/>
      <c r="G129" s="133"/>
      <c r="H129" s="133"/>
      <c r="I129" s="133"/>
      <c r="J129" s="133"/>
    </row>
    <row r="130" spans="1:10" x14ac:dyDescent="0.2">
      <c r="A130" s="133"/>
      <c r="B130" s="133"/>
      <c r="C130" s="133"/>
      <c r="D130" s="133"/>
      <c r="E130" s="133"/>
      <c r="F130" s="133"/>
      <c r="G130" s="133"/>
      <c r="H130" s="133"/>
      <c r="I130" s="133"/>
      <c r="J130" s="133"/>
    </row>
    <row r="131" spans="1:10" x14ac:dyDescent="0.2">
      <c r="A131" s="133"/>
      <c r="B131" s="133"/>
      <c r="C131" s="133"/>
      <c r="D131" s="133"/>
      <c r="E131" s="133"/>
      <c r="F131" s="133"/>
      <c r="G131" s="133"/>
      <c r="H131" s="133"/>
      <c r="I131" s="133"/>
      <c r="J131" s="133"/>
    </row>
    <row r="132" spans="1:10" x14ac:dyDescent="0.2">
      <c r="A132" s="133"/>
      <c r="B132" s="133"/>
      <c r="C132" s="133"/>
      <c r="D132" s="133"/>
      <c r="E132" s="133"/>
      <c r="F132" s="133"/>
      <c r="G132" s="133"/>
      <c r="H132" s="133"/>
      <c r="I132" s="133"/>
      <c r="J132" s="133"/>
    </row>
    <row r="133" spans="1:10" x14ac:dyDescent="0.2">
      <c r="A133" s="133"/>
      <c r="B133" s="133"/>
      <c r="C133" s="133"/>
      <c r="D133" s="133"/>
      <c r="E133" s="133"/>
      <c r="F133" s="133"/>
      <c r="G133" s="133"/>
      <c r="H133" s="133"/>
      <c r="I133" s="133"/>
      <c r="J133" s="133"/>
    </row>
    <row r="134" spans="1:10" x14ac:dyDescent="0.2">
      <c r="A134" s="133"/>
      <c r="B134" s="133"/>
      <c r="C134" s="133"/>
      <c r="D134" s="133"/>
      <c r="E134" s="133"/>
      <c r="F134" s="133"/>
      <c r="G134" s="133"/>
      <c r="H134" s="133"/>
      <c r="I134" s="133"/>
      <c r="J134" s="133"/>
    </row>
    <row r="135" spans="1:10" x14ac:dyDescent="0.2">
      <c r="A135" s="133"/>
      <c r="B135" s="133"/>
      <c r="C135" s="133"/>
      <c r="D135" s="133"/>
      <c r="E135" s="133"/>
      <c r="F135" s="133"/>
      <c r="G135" s="133"/>
      <c r="H135" s="133"/>
      <c r="I135" s="133"/>
      <c r="J135" s="133"/>
    </row>
    <row r="136" spans="1:10" x14ac:dyDescent="0.2">
      <c r="A136" s="133"/>
      <c r="B136" s="133"/>
      <c r="C136" s="133"/>
      <c r="D136" s="133"/>
      <c r="E136" s="133"/>
      <c r="F136" s="133"/>
      <c r="G136" s="133"/>
      <c r="H136" s="133"/>
      <c r="I136" s="133"/>
      <c r="J136" s="133"/>
    </row>
    <row r="137" spans="1:10" x14ac:dyDescent="0.2">
      <c r="A137" s="135"/>
    </row>
  </sheetData>
  <mergeCells count="8">
    <mergeCell ref="A1:J1"/>
    <mergeCell ref="A8:A9"/>
    <mergeCell ref="B8:B9"/>
    <mergeCell ref="C8:C9"/>
    <mergeCell ref="D8:D9"/>
    <mergeCell ref="E8:F8"/>
    <mergeCell ref="G8:H8"/>
    <mergeCell ref="J8:J9"/>
  </mergeCells>
  <printOptions horizontalCentered="1"/>
  <pageMargins left="0.23622047244094491" right="0.35433070866141736" top="0.74803149606299213" bottom="0.74803149606299213" header="0.31496062992125984" footer="0.31496062992125984"/>
  <pageSetup paperSize="9" scale="85" orientation="landscape" r:id="rId1"/>
  <headerFooter>
    <oddHeader>&amp;R&amp;"TH SarabunPSK,Regular"&amp;14
 แบบ ปร.4 (ข) แผ่นที่ &amp;P/4&amp;K00+000000</oddHeader>
  </headerFooter>
  <rowBreaks count="2" manualBreakCount="2">
    <brk id="30" max="9" man="1"/>
    <brk id="82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40"/>
  <sheetViews>
    <sheetView view="pageLayout" topLeftCell="A13" zoomScaleNormal="100" workbookViewId="0">
      <selection activeCell="B18" sqref="B18"/>
    </sheetView>
  </sheetViews>
  <sheetFormatPr defaultColWidth="9" defaultRowHeight="18.75" x14ac:dyDescent="0.3"/>
  <cols>
    <col min="1" max="1" width="5.375" style="4" customWidth="1"/>
    <col min="2" max="2" width="11.125" style="4" customWidth="1"/>
    <col min="3" max="3" width="19.25" style="4" customWidth="1"/>
    <col min="4" max="4" width="16.375" style="4" customWidth="1"/>
    <col min="5" max="5" width="11" style="4" customWidth="1"/>
    <col min="6" max="6" width="19.375" style="4" customWidth="1"/>
    <col min="7" max="7" width="13.125" style="4" customWidth="1"/>
    <col min="8" max="9" width="9" style="4"/>
    <col min="10" max="10" width="12.25" style="4" bestFit="1" customWidth="1"/>
    <col min="11" max="11" width="15.75" style="4" customWidth="1"/>
    <col min="12" max="16384" width="9" style="4"/>
  </cols>
  <sheetData>
    <row r="1" spans="1:11" x14ac:dyDescent="0.3">
      <c r="A1" s="7"/>
      <c r="B1" s="7"/>
      <c r="C1" s="7"/>
      <c r="D1" s="7"/>
      <c r="F1" s="7"/>
      <c r="G1" s="13" t="s">
        <v>451</v>
      </c>
    </row>
    <row r="2" spans="1:11" ht="21" x14ac:dyDescent="0.35">
      <c r="A2" s="543" t="s">
        <v>128</v>
      </c>
      <c r="B2" s="543"/>
      <c r="C2" s="543"/>
      <c r="D2" s="543"/>
      <c r="E2" s="543"/>
      <c r="F2" s="543"/>
      <c r="G2" s="543"/>
    </row>
    <row r="3" spans="1:11" x14ac:dyDescent="0.3">
      <c r="A3" s="544" t="s">
        <v>440</v>
      </c>
      <c r="B3" s="545"/>
      <c r="C3" s="545"/>
      <c r="D3" s="545"/>
      <c r="E3" s="7"/>
      <c r="F3" s="7"/>
      <c r="G3" s="7"/>
    </row>
    <row r="4" spans="1:11" x14ac:dyDescent="0.3">
      <c r="A4" s="92" t="s">
        <v>437</v>
      </c>
      <c r="B4" s="6"/>
      <c r="C4" s="6"/>
      <c r="D4" s="6"/>
      <c r="E4" s="6"/>
      <c r="F4" s="6"/>
      <c r="G4" s="6"/>
    </row>
    <row r="5" spans="1:11" x14ac:dyDescent="0.3">
      <c r="A5" s="544" t="s">
        <v>436</v>
      </c>
      <c r="B5" s="544"/>
      <c r="C5" s="544"/>
      <c r="D5" s="544"/>
      <c r="E5" s="544"/>
      <c r="F5" s="7"/>
      <c r="G5" s="7"/>
    </row>
    <row r="6" spans="1:11" x14ac:dyDescent="0.3">
      <c r="A6" s="6" t="s">
        <v>438</v>
      </c>
      <c r="B6" s="124"/>
      <c r="C6" s="124"/>
      <c r="D6" s="124"/>
    </row>
    <row r="7" spans="1:11" x14ac:dyDescent="0.3">
      <c r="A7" s="124" t="s">
        <v>442</v>
      </c>
      <c r="B7" s="124"/>
      <c r="C7" s="124"/>
      <c r="D7" s="124"/>
      <c r="E7" s="124"/>
      <c r="F7" s="124"/>
      <c r="G7" s="124"/>
    </row>
    <row r="8" spans="1:11" x14ac:dyDescent="0.3">
      <c r="A8" s="546" t="s">
        <v>459</v>
      </c>
      <c r="B8" s="546"/>
      <c r="C8" s="546"/>
      <c r="D8" s="546"/>
      <c r="E8" s="176"/>
      <c r="F8" s="176"/>
      <c r="G8" s="176"/>
    </row>
    <row r="9" spans="1:11" ht="19.5" thickBot="1" x14ac:dyDescent="0.35">
      <c r="A9" s="14"/>
      <c r="B9" s="14"/>
      <c r="C9" s="14"/>
      <c r="D9" s="14"/>
      <c r="E9" s="93"/>
      <c r="F9" s="14"/>
      <c r="G9" s="15" t="s">
        <v>122</v>
      </c>
    </row>
    <row r="10" spans="1:11" ht="20.25" thickTop="1" thickBot="1" x14ac:dyDescent="0.35">
      <c r="A10" s="16" t="s">
        <v>111</v>
      </c>
      <c r="B10" s="547" t="s">
        <v>112</v>
      </c>
      <c r="C10" s="548"/>
      <c r="D10" s="17" t="s">
        <v>129</v>
      </c>
      <c r="E10" s="16" t="s">
        <v>130</v>
      </c>
      <c r="F10" s="17" t="s">
        <v>131</v>
      </c>
      <c r="G10" s="16" t="s">
        <v>132</v>
      </c>
    </row>
    <row r="11" spans="1:11" ht="19.5" thickTop="1" x14ac:dyDescent="0.3">
      <c r="A11" s="18">
        <v>1</v>
      </c>
      <c r="B11" s="541" t="s">
        <v>399</v>
      </c>
      <c r="C11" s="542"/>
      <c r="D11" s="19"/>
      <c r="E11" s="20">
        <v>1.2673000000000001</v>
      </c>
      <c r="F11" s="21">
        <f>SUM(D11*E11)</f>
        <v>0</v>
      </c>
      <c r="G11" s="22"/>
    </row>
    <row r="12" spans="1:11" x14ac:dyDescent="0.3">
      <c r="A12" s="18">
        <v>2</v>
      </c>
      <c r="B12" s="533" t="s">
        <v>400</v>
      </c>
      <c r="C12" s="534"/>
      <c r="D12" s="19"/>
      <c r="E12" s="20">
        <v>1.2673000000000001</v>
      </c>
      <c r="F12" s="21">
        <f t="shared" ref="F12:F14" si="0">SUM(D12*E12)</f>
        <v>0</v>
      </c>
      <c r="G12" s="22"/>
      <c r="J12" s="23"/>
    </row>
    <row r="13" spans="1:11" x14ac:dyDescent="0.3">
      <c r="A13" s="18">
        <v>3</v>
      </c>
      <c r="B13" s="533" t="s">
        <v>401</v>
      </c>
      <c r="C13" s="534"/>
      <c r="D13" s="19"/>
      <c r="E13" s="20">
        <v>1.2673000000000001</v>
      </c>
      <c r="F13" s="21">
        <f t="shared" si="0"/>
        <v>0</v>
      </c>
      <c r="G13" s="22"/>
    </row>
    <row r="14" spans="1:11" x14ac:dyDescent="0.3">
      <c r="A14" s="18">
        <v>4</v>
      </c>
      <c r="B14" s="533" t="s">
        <v>402</v>
      </c>
      <c r="C14" s="534"/>
      <c r="D14" s="19"/>
      <c r="E14" s="20">
        <v>1.2673000000000001</v>
      </c>
      <c r="F14" s="21">
        <f t="shared" si="0"/>
        <v>0</v>
      </c>
      <c r="G14" s="22"/>
    </row>
    <row r="15" spans="1:11" x14ac:dyDescent="0.3">
      <c r="A15" s="18"/>
      <c r="B15" s="533"/>
      <c r="C15" s="534"/>
      <c r="D15" s="19"/>
      <c r="E15" s="20"/>
      <c r="F15" s="21"/>
      <c r="G15" s="22"/>
      <c r="J15" s="5"/>
    </row>
    <row r="16" spans="1:11" x14ac:dyDescent="0.3">
      <c r="A16" s="24"/>
      <c r="B16" s="535" t="s">
        <v>133</v>
      </c>
      <c r="C16" s="536"/>
      <c r="D16" s="174"/>
      <c r="E16" s="25"/>
      <c r="F16" s="121">
        <f>SUM(F11:F15)</f>
        <v>0</v>
      </c>
      <c r="G16" s="26"/>
      <c r="J16" s="5"/>
      <c r="K16" s="5"/>
    </row>
    <row r="17" spans="1:11" x14ac:dyDescent="0.3">
      <c r="A17" s="27"/>
      <c r="B17" s="28" t="s">
        <v>472</v>
      </c>
      <c r="C17" s="29"/>
      <c r="D17" s="30"/>
      <c r="E17" s="31"/>
      <c r="F17" s="30"/>
      <c r="G17" s="32"/>
      <c r="K17" s="5"/>
    </row>
    <row r="18" spans="1:11" x14ac:dyDescent="0.3">
      <c r="A18" s="33"/>
      <c r="B18" s="34" t="s">
        <v>456</v>
      </c>
      <c r="C18" s="35"/>
      <c r="D18" s="35"/>
      <c r="E18" s="36"/>
      <c r="F18" s="21"/>
      <c r="G18" s="173"/>
      <c r="K18" s="5"/>
    </row>
    <row r="19" spans="1:11" x14ac:dyDescent="0.3">
      <c r="A19" s="33"/>
      <c r="B19" s="37" t="s">
        <v>134</v>
      </c>
      <c r="C19" s="38"/>
      <c r="D19" s="38"/>
      <c r="E19" s="36"/>
      <c r="F19" s="21"/>
      <c r="G19" s="173"/>
      <c r="K19" s="5"/>
    </row>
    <row r="20" spans="1:11" x14ac:dyDescent="0.3">
      <c r="A20" s="39"/>
      <c r="B20" s="40" t="s">
        <v>301</v>
      </c>
      <c r="C20" s="41"/>
      <c r="D20" s="41"/>
      <c r="E20" s="36"/>
      <c r="F20" s="42"/>
      <c r="G20" s="173"/>
    </row>
    <row r="21" spans="1:11" ht="19.5" thickBot="1" x14ac:dyDescent="0.35">
      <c r="A21" s="43"/>
      <c r="B21" s="44" t="s">
        <v>135</v>
      </c>
      <c r="C21" s="45"/>
      <c r="D21" s="45"/>
      <c r="E21" s="46"/>
      <c r="F21" s="47"/>
      <c r="G21" s="48"/>
    </row>
    <row r="22" spans="1:11" ht="20.25" thickTop="1" thickBot="1" x14ac:dyDescent="0.35">
      <c r="A22" s="49"/>
      <c r="B22" s="50"/>
      <c r="C22" s="50"/>
      <c r="D22" s="537" t="s">
        <v>131</v>
      </c>
      <c r="E22" s="538"/>
      <c r="F22" s="51">
        <f>F16</f>
        <v>0</v>
      </c>
      <c r="G22" s="49"/>
    </row>
    <row r="23" spans="1:11" ht="19.5" thickTop="1" x14ac:dyDescent="0.3">
      <c r="A23" s="49"/>
      <c r="B23" s="539" t="s">
        <v>444</v>
      </c>
      <c r="C23" s="539"/>
      <c r="D23" s="170">
        <v>1646</v>
      </c>
      <c r="E23" s="127" t="s">
        <v>446</v>
      </c>
      <c r="F23" s="53"/>
      <c r="G23" s="49"/>
    </row>
    <row r="24" spans="1:11" x14ac:dyDescent="0.3">
      <c r="A24" s="49"/>
      <c r="B24" s="175" t="s">
        <v>445</v>
      </c>
      <c r="C24" s="175"/>
      <c r="D24" s="169">
        <f>F22/D23</f>
        <v>0</v>
      </c>
      <c r="E24" s="127" t="s">
        <v>447</v>
      </c>
      <c r="F24" s="53"/>
      <c r="G24" s="49"/>
    </row>
    <row r="25" spans="1:11" x14ac:dyDescent="0.3">
      <c r="A25" s="49"/>
      <c r="B25" s="175"/>
      <c r="C25" s="175"/>
      <c r="D25" s="126"/>
      <c r="E25" s="127"/>
      <c r="F25" s="53"/>
      <c r="G25" s="49"/>
    </row>
    <row r="26" spans="1:11" x14ac:dyDescent="0.3">
      <c r="A26" s="49"/>
      <c r="B26" s="175"/>
      <c r="C26" s="175"/>
      <c r="D26" s="126"/>
      <c r="E26" s="127"/>
      <c r="F26" s="53"/>
      <c r="G26" s="49"/>
    </row>
    <row r="27" spans="1:11" x14ac:dyDescent="0.3">
      <c r="A27" s="49"/>
      <c r="B27" s="177"/>
      <c r="C27" s="177"/>
      <c r="D27" s="52"/>
      <c r="E27" s="53"/>
      <c r="F27" s="53"/>
      <c r="G27" s="49"/>
    </row>
    <row r="28" spans="1:11" x14ac:dyDescent="0.3">
      <c r="A28" s="7"/>
      <c r="B28" s="92"/>
      <c r="C28" s="92"/>
      <c r="D28" s="532" t="s">
        <v>298</v>
      </c>
      <c r="E28" s="532"/>
      <c r="F28" s="172" t="s">
        <v>430</v>
      </c>
      <c r="G28" s="7"/>
    </row>
    <row r="29" spans="1:11" x14ac:dyDescent="0.3">
      <c r="A29" s="176"/>
      <c r="B29" s="92"/>
      <c r="C29" s="92"/>
      <c r="D29" s="532" t="s">
        <v>414</v>
      </c>
      <c r="E29" s="532"/>
      <c r="F29" s="171"/>
      <c r="G29" s="176"/>
      <c r="H29" s="176"/>
    </row>
    <row r="30" spans="1:11" x14ac:dyDescent="0.3">
      <c r="A30" s="176"/>
      <c r="B30" s="125"/>
      <c r="C30" s="92"/>
      <c r="D30" s="540"/>
      <c r="E30" s="532"/>
      <c r="G30" s="176"/>
      <c r="H30" s="176"/>
    </row>
    <row r="31" spans="1:11" x14ac:dyDescent="0.3">
      <c r="A31" s="7"/>
      <c r="B31" s="92"/>
      <c r="C31" s="92"/>
      <c r="D31" s="532"/>
      <c r="E31" s="532"/>
      <c r="G31" s="7"/>
    </row>
    <row r="32" spans="1:11" x14ac:dyDescent="0.3">
      <c r="B32" s="92"/>
      <c r="C32" s="92"/>
      <c r="D32" s="532" t="s">
        <v>298</v>
      </c>
      <c r="E32" s="532"/>
      <c r="F32" s="172" t="s">
        <v>299</v>
      </c>
    </row>
    <row r="33" spans="1:6" x14ac:dyDescent="0.3">
      <c r="B33" s="92"/>
      <c r="C33" s="92"/>
      <c r="D33" s="532" t="s">
        <v>434</v>
      </c>
      <c r="E33" s="532"/>
      <c r="F33" s="171"/>
    </row>
    <row r="34" spans="1:6" x14ac:dyDescent="0.3">
      <c r="A34" s="176"/>
      <c r="B34" s="92"/>
      <c r="C34" s="92"/>
      <c r="D34" s="532"/>
      <c r="E34" s="532"/>
      <c r="F34" s="171"/>
    </row>
    <row r="35" spans="1:6" x14ac:dyDescent="0.3">
      <c r="A35" s="176"/>
      <c r="B35" s="92"/>
      <c r="C35" s="92"/>
      <c r="D35" s="532"/>
      <c r="E35" s="532"/>
      <c r="F35" s="92"/>
    </row>
    <row r="36" spans="1:6" x14ac:dyDescent="0.3">
      <c r="A36" s="7"/>
      <c r="B36" s="124"/>
      <c r="C36" s="124"/>
      <c r="D36" s="532" t="s">
        <v>298</v>
      </c>
      <c r="E36" s="532"/>
      <c r="F36" s="172" t="s">
        <v>429</v>
      </c>
    </row>
    <row r="37" spans="1:6" x14ac:dyDescent="0.3">
      <c r="D37" s="532" t="s">
        <v>413</v>
      </c>
      <c r="E37" s="532"/>
      <c r="F37" s="171"/>
    </row>
    <row r="39" spans="1:6" x14ac:dyDescent="0.3">
      <c r="B39" s="124"/>
      <c r="C39" s="124"/>
    </row>
    <row r="40" spans="1:6" x14ac:dyDescent="0.3">
      <c r="B40" s="124"/>
      <c r="C40" s="124"/>
    </row>
  </sheetData>
  <mergeCells count="23">
    <mergeCell ref="B11:C11"/>
    <mergeCell ref="A2:G2"/>
    <mergeCell ref="A3:D3"/>
    <mergeCell ref="A5:E5"/>
    <mergeCell ref="A8:D8"/>
    <mergeCell ref="B10:C10"/>
    <mergeCell ref="D32:E32"/>
    <mergeCell ref="B12:C12"/>
    <mergeCell ref="B13:C13"/>
    <mergeCell ref="B14:C14"/>
    <mergeCell ref="B15:C15"/>
    <mergeCell ref="B16:C16"/>
    <mergeCell ref="D22:E22"/>
    <mergeCell ref="B23:C23"/>
    <mergeCell ref="D28:E28"/>
    <mergeCell ref="D29:E29"/>
    <mergeCell ref="D30:E30"/>
    <mergeCell ref="D31:E31"/>
    <mergeCell ref="D33:E33"/>
    <mergeCell ref="D34:E34"/>
    <mergeCell ref="D35:E35"/>
    <mergeCell ref="D36:E36"/>
    <mergeCell ref="D37:E37"/>
  </mergeCells>
  <pageMargins left="0.7" right="0.7" top="0.75" bottom="0.75" header="0.3" footer="0.3"/>
  <pageSetup paperSize="9" scale="85"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opLeftCell="A4" workbookViewId="0">
      <selection activeCell="D11" sqref="D11"/>
    </sheetView>
  </sheetViews>
  <sheetFormatPr defaultColWidth="9" defaultRowHeight="18.75" x14ac:dyDescent="0.3"/>
  <cols>
    <col min="1" max="1" width="5.375" style="4" customWidth="1"/>
    <col min="2" max="2" width="11.125" style="4" customWidth="1"/>
    <col min="3" max="3" width="19.25" style="4" customWidth="1"/>
    <col min="4" max="4" width="16.375" style="4" customWidth="1"/>
    <col min="5" max="5" width="11" style="4" customWidth="1"/>
    <col min="6" max="6" width="19.375" style="4" customWidth="1"/>
    <col min="7" max="7" width="13.125" style="4" customWidth="1"/>
    <col min="8" max="9" width="9" style="4"/>
    <col min="10" max="10" width="12.25" style="4" bestFit="1" customWidth="1"/>
    <col min="11" max="11" width="15.75" style="4" customWidth="1"/>
    <col min="12" max="16384" width="9" style="4"/>
  </cols>
  <sheetData>
    <row r="1" spans="1:11" x14ac:dyDescent="0.3">
      <c r="A1" s="7"/>
      <c r="B1" s="7"/>
      <c r="C1" s="7"/>
      <c r="D1" s="7"/>
      <c r="E1" s="7"/>
      <c r="F1" s="7"/>
      <c r="G1" s="13" t="s">
        <v>435</v>
      </c>
    </row>
    <row r="2" spans="1:11" ht="21" x14ac:dyDescent="0.35">
      <c r="A2" s="543" t="s">
        <v>441</v>
      </c>
      <c r="B2" s="543"/>
      <c r="C2" s="543"/>
      <c r="D2" s="543"/>
      <c r="E2" s="543"/>
      <c r="F2" s="543"/>
      <c r="G2" s="543"/>
    </row>
    <row r="3" spans="1:11" x14ac:dyDescent="0.3">
      <c r="A3" s="544" t="s">
        <v>143</v>
      </c>
      <c r="B3" s="545"/>
      <c r="C3" s="545"/>
      <c r="D3" s="545"/>
      <c r="E3" s="7"/>
      <c r="F3" s="7"/>
      <c r="G3" s="7"/>
    </row>
    <row r="4" spans="1:11" x14ac:dyDescent="0.3">
      <c r="A4" s="92" t="s">
        <v>437</v>
      </c>
      <c r="B4" s="6"/>
      <c r="C4" s="6"/>
      <c r="D4" s="6"/>
      <c r="E4" s="6"/>
      <c r="F4" s="6"/>
      <c r="G4" s="6"/>
    </row>
    <row r="5" spans="1:11" x14ac:dyDescent="0.3">
      <c r="A5" s="544" t="s">
        <v>436</v>
      </c>
      <c r="B5" s="544"/>
      <c r="C5" s="544"/>
      <c r="D5" s="544"/>
      <c r="E5" s="544"/>
      <c r="F5" s="7"/>
      <c r="G5" s="7"/>
    </row>
    <row r="6" spans="1:11" x14ac:dyDescent="0.3">
      <c r="A6" s="6" t="s">
        <v>438</v>
      </c>
      <c r="B6" s="124"/>
      <c r="C6" s="124"/>
      <c r="D6" s="124"/>
    </row>
    <row r="7" spans="1:11" x14ac:dyDescent="0.3">
      <c r="A7" s="124" t="s">
        <v>443</v>
      </c>
      <c r="B7" s="124"/>
      <c r="C7" s="124"/>
      <c r="D7" s="124"/>
      <c r="E7" s="124"/>
      <c r="F7" s="124"/>
      <c r="G7" s="124"/>
    </row>
    <row r="8" spans="1:11" x14ac:dyDescent="0.3">
      <c r="A8" s="546" t="s">
        <v>459</v>
      </c>
      <c r="B8" s="546"/>
      <c r="C8" s="546"/>
      <c r="D8" s="546"/>
      <c r="E8" s="118"/>
      <c r="F8" s="118"/>
      <c r="G8" s="118"/>
    </row>
    <row r="9" spans="1:11" ht="19.5" thickBot="1" x14ac:dyDescent="0.35">
      <c r="A9" s="14"/>
      <c r="B9" s="553"/>
      <c r="C9" s="553"/>
      <c r="D9" s="14"/>
      <c r="E9" s="14"/>
      <c r="F9" s="14"/>
      <c r="G9" s="15" t="s">
        <v>122</v>
      </c>
    </row>
    <row r="10" spans="1:11" ht="20.25" thickTop="1" thickBot="1" x14ac:dyDescent="0.35">
      <c r="A10" s="16" t="s">
        <v>111</v>
      </c>
      <c r="B10" s="547" t="s">
        <v>112</v>
      </c>
      <c r="C10" s="548"/>
      <c r="D10" s="17" t="s">
        <v>129</v>
      </c>
      <c r="E10" s="16" t="s">
        <v>292</v>
      </c>
      <c r="F10" s="17" t="s">
        <v>131</v>
      </c>
      <c r="G10" s="16" t="s">
        <v>132</v>
      </c>
    </row>
    <row r="11" spans="1:11" ht="19.5" thickTop="1" x14ac:dyDescent="0.3">
      <c r="A11" s="18">
        <v>1</v>
      </c>
      <c r="B11" s="533" t="s">
        <v>144</v>
      </c>
      <c r="C11" s="534"/>
      <c r="D11" s="19"/>
      <c r="E11" s="20">
        <v>1.07</v>
      </c>
      <c r="F11" s="21">
        <f>SUM(D11*E11)</f>
        <v>0</v>
      </c>
      <c r="G11" s="22"/>
    </row>
    <row r="12" spans="1:11" x14ac:dyDescent="0.3">
      <c r="A12" s="18"/>
      <c r="B12" s="533" t="s">
        <v>300</v>
      </c>
      <c r="C12" s="534"/>
      <c r="D12" s="19"/>
      <c r="E12" s="20"/>
      <c r="F12" s="21"/>
      <c r="G12" s="22"/>
      <c r="J12" s="23"/>
    </row>
    <row r="13" spans="1:11" x14ac:dyDescent="0.3">
      <c r="A13" s="18"/>
      <c r="B13" s="533"/>
      <c r="C13" s="534"/>
      <c r="D13" s="19"/>
      <c r="E13" s="20"/>
      <c r="F13" s="21"/>
      <c r="G13" s="22"/>
    </row>
    <row r="14" spans="1:11" x14ac:dyDescent="0.3">
      <c r="A14" s="18"/>
      <c r="B14" s="533"/>
      <c r="C14" s="534"/>
      <c r="D14" s="19"/>
      <c r="E14" s="20"/>
      <c r="F14" s="21"/>
      <c r="G14" s="22"/>
    </row>
    <row r="15" spans="1:11" x14ac:dyDescent="0.3">
      <c r="A15" s="18"/>
      <c r="B15" s="533"/>
      <c r="C15" s="534"/>
      <c r="D15" s="19"/>
      <c r="E15" s="20"/>
      <c r="F15" s="21"/>
      <c r="G15" s="22"/>
      <c r="J15" s="5"/>
    </row>
    <row r="16" spans="1:11" x14ac:dyDescent="0.3">
      <c r="A16" s="24"/>
      <c r="B16" s="535" t="s">
        <v>144</v>
      </c>
      <c r="C16" s="536"/>
      <c r="D16" s="104"/>
      <c r="E16" s="25"/>
      <c r="F16" s="121">
        <f>SUM(F11:F15)</f>
        <v>0</v>
      </c>
      <c r="G16" s="26"/>
      <c r="J16" s="5"/>
      <c r="K16" s="5"/>
    </row>
    <row r="17" spans="1:11" x14ac:dyDescent="0.3">
      <c r="A17" s="27"/>
      <c r="B17" s="28"/>
      <c r="C17" s="29"/>
      <c r="D17" s="30"/>
      <c r="E17" s="31"/>
      <c r="F17" s="30"/>
      <c r="G17" s="32"/>
      <c r="K17" s="5"/>
    </row>
    <row r="18" spans="1:11" x14ac:dyDescent="0.3">
      <c r="A18" s="33"/>
      <c r="B18" s="34"/>
      <c r="C18" s="35"/>
      <c r="D18" s="35"/>
      <c r="E18" s="36"/>
      <c r="F18" s="21"/>
      <c r="G18" s="72"/>
      <c r="K18" s="5"/>
    </row>
    <row r="19" spans="1:11" x14ac:dyDescent="0.3">
      <c r="A19" s="33"/>
      <c r="B19" s="37"/>
      <c r="C19" s="38"/>
      <c r="D19" s="38"/>
      <c r="E19" s="36"/>
      <c r="F19" s="21"/>
      <c r="G19" s="72"/>
      <c r="K19" s="5"/>
    </row>
    <row r="20" spans="1:11" x14ac:dyDescent="0.3">
      <c r="A20" s="39"/>
      <c r="B20" s="40"/>
      <c r="C20" s="41"/>
      <c r="D20" s="41"/>
      <c r="E20" s="36"/>
      <c r="F20" s="42"/>
      <c r="G20" s="72"/>
    </row>
    <row r="21" spans="1:11" ht="19.5" thickBot="1" x14ac:dyDescent="0.35">
      <c r="A21" s="43"/>
      <c r="B21" s="44"/>
      <c r="C21" s="45"/>
      <c r="D21" s="45"/>
      <c r="E21" s="46"/>
      <c r="F21" s="47"/>
      <c r="G21" s="48"/>
    </row>
    <row r="22" spans="1:11" ht="20.25" thickTop="1" thickBot="1" x14ac:dyDescent="0.35">
      <c r="A22" s="49"/>
      <c r="B22" s="552"/>
      <c r="C22" s="552"/>
      <c r="D22" s="537" t="s">
        <v>131</v>
      </c>
      <c r="E22" s="538"/>
      <c r="F22" s="51">
        <f>F16</f>
        <v>0</v>
      </c>
      <c r="G22" s="49"/>
    </row>
    <row r="23" spans="1:11" ht="19.5" thickTop="1" x14ac:dyDescent="0.3">
      <c r="A23" s="49"/>
      <c r="B23" s="549"/>
      <c r="C23" s="549"/>
      <c r="D23" s="52"/>
      <c r="E23" s="551"/>
      <c r="F23" s="551"/>
      <c r="G23" s="49"/>
    </row>
    <row r="24" spans="1:11" x14ac:dyDescent="0.3">
      <c r="A24" s="49"/>
      <c r="B24" s="117"/>
      <c r="C24" s="117"/>
      <c r="D24" s="52"/>
      <c r="E24" s="119"/>
      <c r="F24" s="119"/>
      <c r="G24" s="49"/>
    </row>
    <row r="25" spans="1:11" x14ac:dyDescent="0.3">
      <c r="A25" s="7"/>
      <c r="B25" s="550"/>
      <c r="C25" s="550"/>
      <c r="D25" s="7"/>
      <c r="E25" s="550"/>
      <c r="F25" s="550"/>
      <c r="G25" s="7"/>
    </row>
    <row r="26" spans="1:11" x14ac:dyDescent="0.3">
      <c r="A26" s="73"/>
      <c r="B26" s="92"/>
      <c r="C26" s="92"/>
      <c r="D26" s="532" t="s">
        <v>298</v>
      </c>
      <c r="E26" s="532"/>
      <c r="F26" s="120" t="s">
        <v>430</v>
      </c>
      <c r="G26" s="73"/>
      <c r="H26" s="73"/>
    </row>
    <row r="27" spans="1:11" x14ac:dyDescent="0.3">
      <c r="A27" s="73"/>
      <c r="B27" s="92"/>
      <c r="C27" s="92"/>
      <c r="D27" s="532" t="s">
        <v>414</v>
      </c>
      <c r="E27" s="532"/>
      <c r="F27" s="116"/>
      <c r="G27" s="73"/>
      <c r="H27" s="73"/>
    </row>
    <row r="28" spans="1:11" x14ac:dyDescent="0.3">
      <c r="A28" s="7"/>
      <c r="B28" s="125"/>
      <c r="C28" s="125"/>
      <c r="D28" s="540"/>
      <c r="E28" s="532"/>
      <c r="G28" s="7"/>
    </row>
    <row r="29" spans="1:11" x14ac:dyDescent="0.3">
      <c r="B29" s="92"/>
      <c r="C29" s="92"/>
      <c r="D29" s="532"/>
      <c r="E29" s="532"/>
    </row>
    <row r="30" spans="1:11" x14ac:dyDescent="0.3">
      <c r="B30" s="92"/>
      <c r="C30" s="92"/>
      <c r="D30" s="532" t="s">
        <v>298</v>
      </c>
      <c r="E30" s="532"/>
      <c r="F30" s="120" t="s">
        <v>299</v>
      </c>
    </row>
    <row r="31" spans="1:11" x14ac:dyDescent="0.3">
      <c r="A31" s="73"/>
      <c r="B31" s="92"/>
      <c r="C31" s="92"/>
      <c r="D31" s="532" t="s">
        <v>434</v>
      </c>
      <c r="E31" s="532"/>
      <c r="F31" s="116"/>
    </row>
    <row r="32" spans="1:11" x14ac:dyDescent="0.3">
      <c r="A32" s="73"/>
      <c r="B32" s="92"/>
      <c r="C32" s="92"/>
      <c r="D32" s="532"/>
      <c r="E32" s="532"/>
      <c r="F32" s="116"/>
    </row>
    <row r="33" spans="1:6" x14ac:dyDescent="0.3">
      <c r="A33" s="7"/>
      <c r="B33" s="92"/>
      <c r="C33" s="92"/>
      <c r="D33" s="532"/>
      <c r="E33" s="532"/>
      <c r="F33" s="92"/>
    </row>
    <row r="34" spans="1:6" x14ac:dyDescent="0.3">
      <c r="D34" s="532" t="s">
        <v>298</v>
      </c>
      <c r="E34" s="532"/>
      <c r="F34" s="120" t="s">
        <v>429</v>
      </c>
    </row>
    <row r="35" spans="1:6" x14ac:dyDescent="0.3">
      <c r="D35" s="532" t="s">
        <v>413</v>
      </c>
      <c r="E35" s="532"/>
      <c r="F35" s="116"/>
    </row>
    <row r="36" spans="1:6" x14ac:dyDescent="0.3">
      <c r="B36" s="124"/>
      <c r="C36" s="124"/>
    </row>
    <row r="37" spans="1:6" x14ac:dyDescent="0.3">
      <c r="B37" s="124"/>
      <c r="C37" s="124"/>
    </row>
  </sheetData>
  <mergeCells count="28">
    <mergeCell ref="B15:C15"/>
    <mergeCell ref="B22:C22"/>
    <mergeCell ref="A2:G2"/>
    <mergeCell ref="A3:D3"/>
    <mergeCell ref="A5:E5"/>
    <mergeCell ref="B10:C10"/>
    <mergeCell ref="B11:C11"/>
    <mergeCell ref="B12:C12"/>
    <mergeCell ref="B13:C13"/>
    <mergeCell ref="B14:C14"/>
    <mergeCell ref="B9:C9"/>
    <mergeCell ref="A8:D8"/>
    <mergeCell ref="D33:E33"/>
    <mergeCell ref="D34:E34"/>
    <mergeCell ref="D35:E35"/>
    <mergeCell ref="B16:C16"/>
    <mergeCell ref="D22:E22"/>
    <mergeCell ref="B23:C23"/>
    <mergeCell ref="E25:F25"/>
    <mergeCell ref="B25:C25"/>
    <mergeCell ref="E23:F23"/>
    <mergeCell ref="D26:E26"/>
    <mergeCell ref="D27:E27"/>
    <mergeCell ref="D28:E28"/>
    <mergeCell ref="D29:E29"/>
    <mergeCell ref="D30:E30"/>
    <mergeCell ref="D31:E31"/>
    <mergeCell ref="D32:E32"/>
  </mergeCells>
  <pageMargins left="0.7" right="0.7" top="0.75" bottom="0.75" header="0.3" footer="0.3"/>
  <pageSetup paperSize="9" scale="8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2"/>
  <sheetViews>
    <sheetView tabSelected="1" workbookViewId="0">
      <selection activeCell="J16" sqref="J16"/>
    </sheetView>
  </sheetViews>
  <sheetFormatPr defaultColWidth="9" defaultRowHeight="18.75" x14ac:dyDescent="0.3"/>
  <cols>
    <col min="1" max="1" width="6.75" style="4" customWidth="1"/>
    <col min="2" max="3" width="13.125" style="4" customWidth="1"/>
    <col min="4" max="4" width="8.375" style="4" customWidth="1"/>
    <col min="5" max="5" width="7.25" style="4" customWidth="1"/>
    <col min="6" max="6" width="20" style="4" customWidth="1"/>
    <col min="7" max="7" width="12.625" style="4" customWidth="1"/>
    <col min="8" max="9" width="9" style="4"/>
    <col min="10" max="10" width="10" style="4" bestFit="1" customWidth="1"/>
    <col min="11" max="16384" width="9" style="4"/>
  </cols>
  <sheetData>
    <row r="1" spans="1:12" x14ac:dyDescent="0.3">
      <c r="G1" s="91" t="s">
        <v>432</v>
      </c>
    </row>
    <row r="2" spans="1:12" ht="21" x14ac:dyDescent="0.35">
      <c r="A2" s="563" t="s">
        <v>136</v>
      </c>
      <c r="B2" s="563"/>
      <c r="C2" s="563"/>
      <c r="D2" s="563"/>
      <c r="E2" s="563"/>
      <c r="F2" s="563"/>
      <c r="G2" s="563"/>
    </row>
    <row r="3" spans="1:12" x14ac:dyDescent="0.3">
      <c r="A3" s="92" t="s">
        <v>437</v>
      </c>
      <c r="B3" s="92"/>
      <c r="C3" s="92"/>
      <c r="D3" s="92"/>
    </row>
    <row r="4" spans="1:12" x14ac:dyDescent="0.3">
      <c r="A4" s="92" t="s">
        <v>431</v>
      </c>
      <c r="B4" s="92"/>
      <c r="C4" s="92"/>
      <c r="D4" s="92"/>
      <c r="E4" s="92"/>
    </row>
    <row r="5" spans="1:12" x14ac:dyDescent="0.3">
      <c r="A5" s="564" t="s">
        <v>137</v>
      </c>
      <c r="B5" s="564"/>
      <c r="C5" s="564"/>
      <c r="D5" s="564"/>
      <c r="E5" s="546"/>
      <c r="F5" s="546"/>
      <c r="G5" s="546"/>
    </row>
    <row r="6" spans="1:12" x14ac:dyDescent="0.3">
      <c r="A6" s="92" t="s">
        <v>433</v>
      </c>
      <c r="B6" s="92"/>
      <c r="C6" s="92"/>
      <c r="D6" s="92"/>
      <c r="E6" s="92"/>
      <c r="F6" s="92"/>
      <c r="G6" s="92"/>
    </row>
    <row r="7" spans="1:12" x14ac:dyDescent="0.3">
      <c r="A7" s="546" t="s">
        <v>439</v>
      </c>
      <c r="B7" s="546"/>
      <c r="C7" s="546"/>
      <c r="D7" s="546"/>
      <c r="E7" s="564"/>
      <c r="F7" s="546"/>
      <c r="G7" s="546"/>
    </row>
    <row r="8" spans="1:12" x14ac:dyDescent="0.3">
      <c r="A8" s="546" t="s">
        <v>460</v>
      </c>
      <c r="B8" s="546"/>
      <c r="C8" s="546"/>
      <c r="D8" s="546"/>
      <c r="E8" s="564"/>
      <c r="F8" s="546"/>
      <c r="G8" s="546"/>
    </row>
    <row r="9" spans="1:12" ht="19.5" thickBot="1" x14ac:dyDescent="0.35">
      <c r="A9" s="93"/>
      <c r="B9" s="93"/>
      <c r="C9" s="93"/>
      <c r="D9" s="93"/>
      <c r="E9" s="93"/>
      <c r="F9" s="93"/>
      <c r="G9" s="94" t="s">
        <v>122</v>
      </c>
    </row>
    <row r="10" spans="1:12" ht="20.25" thickTop="1" thickBot="1" x14ac:dyDescent="0.35">
      <c r="A10" s="16" t="s">
        <v>111</v>
      </c>
      <c r="B10" s="565" t="s">
        <v>112</v>
      </c>
      <c r="C10" s="566"/>
      <c r="D10" s="566"/>
      <c r="E10" s="567"/>
      <c r="F10" s="17" t="s">
        <v>131</v>
      </c>
      <c r="G10" s="16" t="s">
        <v>132</v>
      </c>
    </row>
    <row r="11" spans="1:12" ht="19.5" thickTop="1" x14ac:dyDescent="0.3">
      <c r="A11" s="54">
        <v>1</v>
      </c>
      <c r="B11" s="568" t="s">
        <v>138</v>
      </c>
      <c r="C11" s="569"/>
      <c r="D11" s="569"/>
      <c r="E11" s="570"/>
      <c r="F11" s="122">
        <f>'ปร.5 (2)'!F22</f>
        <v>0</v>
      </c>
      <c r="G11" s="55"/>
    </row>
    <row r="12" spans="1:12" x14ac:dyDescent="0.3">
      <c r="A12" s="54">
        <v>2</v>
      </c>
      <c r="B12" s="571" t="s">
        <v>145</v>
      </c>
      <c r="C12" s="572"/>
      <c r="D12" s="572"/>
      <c r="E12" s="573"/>
      <c r="F12" s="122">
        <f>'ปร.5 ครุภัณฑ์'!F22</f>
        <v>0</v>
      </c>
      <c r="G12" s="22"/>
    </row>
    <row r="13" spans="1:12" x14ac:dyDescent="0.3">
      <c r="A13" s="18"/>
      <c r="B13" s="574"/>
      <c r="C13" s="575"/>
      <c r="D13" s="575"/>
      <c r="E13" s="576"/>
      <c r="F13" s="21"/>
      <c r="G13" s="22"/>
    </row>
    <row r="14" spans="1:12" x14ac:dyDescent="0.3">
      <c r="A14" s="56"/>
      <c r="B14" s="571"/>
      <c r="C14" s="572"/>
      <c r="D14" s="572"/>
      <c r="E14" s="573"/>
      <c r="F14" s="57"/>
      <c r="G14" s="58"/>
    </row>
    <row r="15" spans="1:12" x14ac:dyDescent="0.3">
      <c r="A15" s="59" t="s">
        <v>139</v>
      </c>
      <c r="B15" s="560" t="s">
        <v>140</v>
      </c>
      <c r="C15" s="561"/>
      <c r="D15" s="561"/>
      <c r="E15" s="562"/>
      <c r="F15" s="121">
        <f>SUM(F11:F14)</f>
        <v>0</v>
      </c>
      <c r="G15" s="26"/>
      <c r="I15" s="110"/>
      <c r="J15" s="110"/>
      <c r="K15" s="110"/>
      <c r="L15" s="110"/>
    </row>
    <row r="16" spans="1:12" ht="19.5" thickBot="1" x14ac:dyDescent="0.35">
      <c r="A16" s="60"/>
      <c r="B16" s="554" t="s">
        <v>141</v>
      </c>
      <c r="C16" s="555"/>
      <c r="D16" s="555"/>
      <c r="E16" s="556"/>
      <c r="F16" s="51">
        <f>F15</f>
        <v>0</v>
      </c>
      <c r="G16" s="61"/>
      <c r="I16" s="111"/>
      <c r="J16" s="112"/>
      <c r="K16" s="113"/>
      <c r="L16" s="110"/>
    </row>
    <row r="17" spans="1:12" ht="19.5" thickTop="1" x14ac:dyDescent="0.3">
      <c r="A17" s="60"/>
      <c r="B17" s="62" t="s">
        <v>141</v>
      </c>
      <c r="C17" s="549" t="str">
        <f>BAHTTEXT(F16)</f>
        <v>ศูนย์บาทถ้วน</v>
      </c>
      <c r="D17" s="549"/>
      <c r="E17" s="549"/>
      <c r="F17" s="549"/>
      <c r="G17" s="63"/>
      <c r="I17" s="110"/>
      <c r="J17" s="110"/>
      <c r="K17" s="110"/>
      <c r="L17" s="110"/>
    </row>
    <row r="18" spans="1:12" x14ac:dyDescent="0.3">
      <c r="A18" s="64"/>
      <c r="B18" s="557"/>
      <c r="C18" s="558"/>
      <c r="D18" s="65"/>
      <c r="E18" s="65"/>
      <c r="F18" s="66"/>
      <c r="G18" s="67"/>
    </row>
    <row r="19" spans="1:12" x14ac:dyDescent="0.3">
      <c r="A19" s="49"/>
      <c r="B19" s="559"/>
      <c r="C19" s="559"/>
      <c r="D19" s="50"/>
      <c r="E19" s="98"/>
      <c r="F19" s="98"/>
      <c r="G19" s="49"/>
    </row>
    <row r="20" spans="1:12" x14ac:dyDescent="0.3">
      <c r="B20" s="532"/>
      <c r="C20" s="532"/>
      <c r="E20" s="532"/>
      <c r="F20" s="532"/>
    </row>
    <row r="21" spans="1:12" x14ac:dyDescent="0.3">
      <c r="A21" s="172"/>
      <c r="B21" s="532" t="s">
        <v>298</v>
      </c>
      <c r="C21" s="532"/>
      <c r="D21" s="172" t="s">
        <v>430</v>
      </c>
      <c r="E21" s="92"/>
      <c r="F21" s="92"/>
      <c r="G21" s="172"/>
    </row>
    <row r="22" spans="1:12" x14ac:dyDescent="0.3">
      <c r="A22" s="172"/>
      <c r="B22" s="532" t="s">
        <v>414</v>
      </c>
      <c r="C22" s="532"/>
      <c r="D22" s="171"/>
      <c r="E22" s="532"/>
      <c r="F22" s="532"/>
      <c r="G22" s="172"/>
    </row>
    <row r="23" spans="1:12" x14ac:dyDescent="0.3">
      <c r="B23" s="540"/>
      <c r="C23" s="532"/>
      <c r="E23" s="532"/>
      <c r="F23" s="532"/>
    </row>
    <row r="24" spans="1:12" x14ac:dyDescent="0.3">
      <c r="B24" s="532"/>
      <c r="C24" s="532"/>
      <c r="E24" s="532"/>
      <c r="F24" s="532"/>
    </row>
    <row r="25" spans="1:12" x14ac:dyDescent="0.3">
      <c r="B25" s="532" t="s">
        <v>298</v>
      </c>
      <c r="C25" s="532"/>
      <c r="D25" s="172" t="s">
        <v>299</v>
      </c>
      <c r="E25" s="92"/>
      <c r="F25" s="92"/>
    </row>
    <row r="26" spans="1:12" x14ac:dyDescent="0.3">
      <c r="A26" s="172"/>
      <c r="B26" s="532" t="s">
        <v>434</v>
      </c>
      <c r="C26" s="532"/>
      <c r="D26" s="171"/>
      <c r="E26" s="532"/>
      <c r="F26" s="532"/>
    </row>
    <row r="27" spans="1:12" x14ac:dyDescent="0.3">
      <c r="A27" s="172"/>
      <c r="B27" s="532"/>
      <c r="C27" s="532"/>
      <c r="D27" s="171"/>
      <c r="E27" s="532"/>
      <c r="F27" s="532"/>
    </row>
    <row r="28" spans="1:12" x14ac:dyDescent="0.3">
      <c r="A28" s="92"/>
      <c r="B28" s="532"/>
      <c r="C28" s="532"/>
      <c r="D28" s="92"/>
      <c r="E28" s="532"/>
      <c r="F28" s="532"/>
    </row>
    <row r="29" spans="1:12" x14ac:dyDescent="0.3">
      <c r="B29" s="532" t="s">
        <v>298</v>
      </c>
      <c r="C29" s="532"/>
      <c r="D29" s="172" t="s">
        <v>429</v>
      </c>
      <c r="E29" s="92"/>
      <c r="F29" s="92"/>
    </row>
    <row r="30" spans="1:12" x14ac:dyDescent="0.3">
      <c r="B30" s="532" t="s">
        <v>413</v>
      </c>
      <c r="C30" s="532"/>
      <c r="D30" s="171"/>
      <c r="E30" s="532"/>
      <c r="F30" s="532"/>
    </row>
    <row r="31" spans="1:12" x14ac:dyDescent="0.3">
      <c r="B31" s="532"/>
      <c r="C31" s="532"/>
      <c r="E31" s="532"/>
      <c r="F31" s="532"/>
    </row>
    <row r="32" spans="1:12" x14ac:dyDescent="0.3">
      <c r="B32" s="532"/>
      <c r="C32" s="532"/>
      <c r="E32" s="532"/>
      <c r="F32" s="532"/>
    </row>
  </sheetData>
  <mergeCells count="40">
    <mergeCell ref="B15:E15"/>
    <mergeCell ref="A2:G2"/>
    <mergeCell ref="A5:D5"/>
    <mergeCell ref="E5:G5"/>
    <mergeCell ref="A7:D7"/>
    <mergeCell ref="E7:G7"/>
    <mergeCell ref="A8:D8"/>
    <mergeCell ref="E8:G8"/>
    <mergeCell ref="B10:E10"/>
    <mergeCell ref="B11:E11"/>
    <mergeCell ref="B12:E12"/>
    <mergeCell ref="B13:E13"/>
    <mergeCell ref="B14:E14"/>
    <mergeCell ref="B24:C24"/>
    <mergeCell ref="E24:F24"/>
    <mergeCell ref="B16:E16"/>
    <mergeCell ref="C17:F17"/>
    <mergeCell ref="B18:C18"/>
    <mergeCell ref="B19:C19"/>
    <mergeCell ref="B20:C20"/>
    <mergeCell ref="E20:F20"/>
    <mergeCell ref="B21:C21"/>
    <mergeCell ref="B22:C22"/>
    <mergeCell ref="E22:F22"/>
    <mergeCell ref="B23:C23"/>
    <mergeCell ref="E23:F23"/>
    <mergeCell ref="B32:C32"/>
    <mergeCell ref="E32:F32"/>
    <mergeCell ref="B25:C25"/>
    <mergeCell ref="B26:C26"/>
    <mergeCell ref="E26:F26"/>
    <mergeCell ref="B27:C27"/>
    <mergeCell ref="E27:F27"/>
    <mergeCell ref="B28:C28"/>
    <mergeCell ref="E28:F28"/>
    <mergeCell ref="B29:C29"/>
    <mergeCell ref="B30:C30"/>
    <mergeCell ref="E30:F30"/>
    <mergeCell ref="B31:C31"/>
    <mergeCell ref="E31:F3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ปร.4</vt:lpstr>
      <vt:lpstr>ปร.4 ครุภัณฑ์cio</vt:lpstr>
      <vt:lpstr>ปร.5 (2)</vt:lpstr>
      <vt:lpstr>ปร.5 ครุภัณฑ์</vt:lpstr>
      <vt:lpstr>ปร.6 (2)</vt:lpstr>
      <vt:lpstr>ปร.4!Print_Area</vt:lpstr>
      <vt:lpstr>'ปร.4 ครุภัณฑ์cio'!Print_Area</vt:lpstr>
      <vt:lpstr>ปร.4!Print_Titles</vt:lpstr>
      <vt:lpstr>'ปร.4 ครุภัณฑ์cio'!Print_Titles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Acer</cp:lastModifiedBy>
  <cp:lastPrinted>2022-03-28T03:38:53Z</cp:lastPrinted>
  <dcterms:created xsi:type="dcterms:W3CDTF">2016-05-24T09:05:06Z</dcterms:created>
  <dcterms:modified xsi:type="dcterms:W3CDTF">2022-03-31T02:15:04Z</dcterms:modified>
</cp:coreProperties>
</file>